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drawings/drawing1.xml" ContentType="application/vnd.openxmlformats-officedocument.drawing+xml"/>
  <Override PartName="/xl/queryTables/queryTable7.xml" ContentType="application/vnd.openxmlformats-officedocument.spreadsheetml.query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C:\My Documents\km\ICGA\TCEC\TCEC_19\"/>
    </mc:Choice>
  </mc:AlternateContent>
  <xr:revisionPtr revIDLastSave="0" documentId="13_ncr:1_{850C187C-9B9A-4EA2-BA78-0556825E2741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0 TCEC19 Index" sheetId="63" r:id="rId1"/>
    <sheet name="1 TCEC19 Engines" sheetId="5" r:id="rId2"/>
    <sheet name="2 TCEC19 tiers' x-tables" sheetId="13" r:id="rId3"/>
    <sheet name="3 T19.QL results" sheetId="98" r:id="rId4"/>
    <sheet name="4 T19.L3 results" sheetId="99" r:id="rId5"/>
    <sheet name="5 T19.L2 results" sheetId="95" r:id="rId6"/>
    <sheet name="6 T19.L1 results" sheetId="101" r:id="rId7"/>
    <sheet name="7 T19.PD results" sheetId="106" r:id="rId8"/>
    <sheet name="8 T19.Sufi results" sheetId="108" r:id="rId9"/>
    <sheet name="9 T19 Generic Stats" sheetId="29" r:id="rId10"/>
    <sheet name="10 T19  Shortest-longest" sheetId="23" r:id="rId11"/>
  </sheets>
  <definedNames>
    <definedName name="_13.P_GH_x_table_1" localSheetId="2">'2 TCEC19 tiers'' x-tables'!#REF!</definedName>
    <definedName name="_13.P_GH_x_table_2" localSheetId="2">'2 TCEC19 tiers'' x-tables'!#REF!</definedName>
    <definedName name="_13.P_GH_x_table_3" localSheetId="2">'2 TCEC19 tiers'' x-tables'!#REF!</definedName>
    <definedName name="_R1_x_table" localSheetId="2">'2 TCEC19 tiers'' x-tables'!#REF!</definedName>
    <definedName name="_R4_Rapid_x_table" localSheetId="2">'2 TCEC19 tiers'' x-tables'!#REF!</definedName>
    <definedName name="_R4_Rapid_x_table_1" localSheetId="2">'2 TCEC19 tiers'' x-tables'!#REF!</definedName>
    <definedName name="_R4_Rapid_x_table_2" localSheetId="2">'2 TCEC19 tiers'' x-tables'!#REF!</definedName>
    <definedName name="_R5_Blitz_x_table" localSheetId="2">'2 TCEC19 tiers'' x-tables'!#REF!</definedName>
    <definedName name="Crosstable_14" localSheetId="2">'2 TCEC19 tiers'' x-tables'!#REF!</definedName>
    <definedName name="Crosstable_14.1" localSheetId="2">'2 TCEC19 tiers'' x-tables'!#REF!</definedName>
    <definedName name="Crosstable_14.2" localSheetId="2">'2 TCEC19 tiers'' x-tables'!#REF!</definedName>
    <definedName name="Crosstable_14.2_1" localSheetId="2">'2 TCEC19 tiers'' x-tables'!#REF!</definedName>
    <definedName name="Crosstable_14.3" localSheetId="2">'2 TCEC19 tiers'' x-tables'!#REF!</definedName>
    <definedName name="Crosstable_14.4" localSheetId="2">'2 TCEC19 tiers'' x-tables'!#REF!</definedName>
    <definedName name="Crosstable_14.P" localSheetId="2">'2 TCEC19 tiers'' x-tables'!#REF!</definedName>
    <definedName name="D0_x_table" localSheetId="2">'2 TCEC19 tiers'' x-tables'!#REF!</definedName>
    <definedName name="D0_x_table_1" localSheetId="2">'2 TCEC19 tiers'' x-tables'!#REF!</definedName>
    <definedName name="D1_x_table" localSheetId="2">'2 TCEC19 tiers'' x-tables'!#REF!</definedName>
    <definedName name="D1_x_table_1" localSheetId="2">'2 TCEC19 tiers'' x-tables'!#REF!</definedName>
    <definedName name="D2_x_table" localSheetId="2">'2 TCEC19 tiers'' x-tables'!#REF!</definedName>
    <definedName name="D2_x_table_1" localSheetId="2">'2 TCEC19 tiers'' x-tables'!#REF!</definedName>
    <definedName name="D3_x_table" localSheetId="2">'2 TCEC19 tiers'' x-tables'!#REF!</definedName>
    <definedName name="D3_x_table_1" localSheetId="2">'2 TCEC19 tiers'' x-tables'!#REF!</definedName>
    <definedName name="D4_x_table" localSheetId="2">'2 TCEC19 tiers'' x-tables'!#REF!</definedName>
    <definedName name="D4_x_table_1" localSheetId="2">'2 TCEC19 tiers'' x-tables'!#REF!</definedName>
    <definedName name="D4_x_table_2" localSheetId="2">'2 TCEC19 tiers'' x-tables'!#REF!</definedName>
    <definedName name="D4_x_table_3" localSheetId="2">'2 TCEC19 tiers'' x-tables'!#REF!</definedName>
    <definedName name="Division_P_x_table" localSheetId="2">'2 TCEC19 tiers'' x-tables'!#REF!</definedName>
    <definedName name="Division_P_x_table_1" localSheetId="2">'2 TCEC19 tiers'' x-tables'!#REF!</definedName>
    <definedName name="League_1_Play_off_x_table" localSheetId="2">'2 TCEC19 tiers'' x-tables'!#REF!</definedName>
    <definedName name="League_1_x_table" localSheetId="2">'2 TCEC19 tiers'' x-tables'!#REF!</definedName>
    <definedName name="League_2_x_table" localSheetId="2">'2 TCEC19 tiers'' x-tables'!#REF!</definedName>
    <definedName name="Qualification_x_table" localSheetId="2">'2 TCEC19 tiers'' x-tables'!#REF!</definedName>
    <definedName name="TCEC_19.1_crosstable" localSheetId="2">'2 TCEC19 tiers'' x-tables'!$D$45:$V$55</definedName>
    <definedName name="TCEC_19.2_crosstable" localSheetId="2">'2 TCEC19 tiers'' x-tables'!$D$32:$AA$42</definedName>
    <definedName name="TCEC_19_L2" localSheetId="5">'5 T19.L2 results'!$B$9:$N$100</definedName>
    <definedName name="TCEC12.1_x_table" localSheetId="2">'2 TCEC19 tiers'' x-tables'!#REF!</definedName>
    <definedName name="TCEC12.1_x_table_1" localSheetId="2">'2 TCEC19 tiers'' x-tables'!#REF!</definedName>
    <definedName name="TCEC12.P_x_table" localSheetId="2">'2 TCEC19 tiers'' x-tables'!#REF!</definedName>
    <definedName name="TCEC12.P_x_table_1" localSheetId="2">'2 TCEC19 tiers'' x-tables'!#REF!</definedName>
    <definedName name="TCEC15.1_x_table" localSheetId="2">'2 TCEC19 tiers'' x-tables'!#REF!</definedName>
    <definedName name="TCEC15.2_x_table" localSheetId="2">'2 TCEC19 tiers'' x-tables'!#REF!</definedName>
    <definedName name="TCEC15.P_x_table" localSheetId="2">'2 TCEC19 tiers'' x-tables'!#REF!</definedName>
    <definedName name="TCEC15.P_x_table_1" localSheetId="2">'2 TCEC19 tiers'' x-tables'!#REF!</definedName>
    <definedName name="TCEC15.P4_x_table" localSheetId="2">'2 TCEC19 tiers'' x-tables'!#REF!</definedName>
    <definedName name="TCEC15.P4_x_table_1" localSheetId="2">'2 TCEC19 tiers'' x-tables'!#REF!</definedName>
    <definedName name="TCEC19_L1" localSheetId="6">'6 T19.L1 results'!$B$9:$N$100</definedName>
    <definedName name="TCEC19_L3" localSheetId="4">'4 T19.L3 results'!$B$9:$N$100</definedName>
    <definedName name="TCEC19_QL" localSheetId="3">'3 T19.QL results'!$B$9:$N$142</definedName>
    <definedName name="TCEC19_SF" localSheetId="8">'8 T19.Sufi results'!$B$9:$R$110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" i="108" l="1"/>
  <c r="J6" i="108" s="1"/>
  <c r="J5" i="108" s="1"/>
  <c r="J4" i="108" s="1"/>
  <c r="O6" i="108"/>
  <c r="O5" i="108" s="1"/>
  <c r="O7" i="108"/>
  <c r="G7" i="106" l="1"/>
  <c r="G6" i="106" s="1"/>
  <c r="E7" i="106" s="1"/>
  <c r="E6" i="106" s="1"/>
  <c r="E6" i="101" l="1"/>
  <c r="E7" i="101"/>
  <c r="E6" i="98" l="1"/>
  <c r="E7" i="99" l="1"/>
  <c r="G6" i="99"/>
  <c r="E7" i="95"/>
  <c r="G6" i="95"/>
  <c r="H3" i="106"/>
  <c r="E4" i="106" l="1"/>
  <c r="E5" i="106"/>
  <c r="I60" i="13" l="1"/>
  <c r="I61" i="13"/>
  <c r="I62" i="13"/>
  <c r="I63" i="13"/>
  <c r="I64" i="13"/>
  <c r="I65" i="13"/>
  <c r="I66" i="13"/>
  <c r="I59" i="13"/>
  <c r="I55" i="13" l="1"/>
  <c r="I54" i="13"/>
  <c r="I53" i="13"/>
  <c r="I52" i="13"/>
  <c r="I51" i="13"/>
  <c r="I50" i="13"/>
  <c r="I49" i="13"/>
  <c r="I48" i="13"/>
  <c r="I47" i="13"/>
  <c r="I46" i="13"/>
  <c r="E5" i="101" l="1"/>
  <c r="G6" i="101"/>
  <c r="G7" i="101" s="1"/>
  <c r="G5" i="101" s="1"/>
  <c r="G4" i="101" s="1"/>
  <c r="N19" i="29"/>
  <c r="N18" i="29"/>
  <c r="I34" i="13" l="1"/>
  <c r="I35" i="13"/>
  <c r="I36" i="13"/>
  <c r="I37" i="13"/>
  <c r="I38" i="13"/>
  <c r="I39" i="13"/>
  <c r="I40" i="13"/>
  <c r="I41" i="13"/>
  <c r="I42" i="13"/>
  <c r="I33" i="13"/>
  <c r="H19" i="29" l="1"/>
  <c r="I19" i="29" s="1"/>
  <c r="H18" i="29"/>
  <c r="I18" i="29" s="1"/>
  <c r="G7" i="95"/>
  <c r="G5" i="99"/>
  <c r="G4" i="99" s="1"/>
  <c r="E6" i="99"/>
  <c r="E5" i="99" s="1"/>
  <c r="F37" i="29"/>
  <c r="E19" i="29"/>
  <c r="E18" i="29"/>
  <c r="G6" i="98"/>
  <c r="G5" i="98" s="1"/>
  <c r="G4" i="98" s="1"/>
  <c r="E5" i="98"/>
  <c r="E7" i="98"/>
  <c r="K19" i="29"/>
  <c r="K18" i="29"/>
  <c r="K38" i="29"/>
  <c r="G5" i="95"/>
  <c r="G4" i="95" s="1"/>
  <c r="E5" i="95"/>
  <c r="E4" i="95" s="1"/>
  <c r="G7" i="98" l="1"/>
  <c r="G7" i="99"/>
  <c r="B56" i="5"/>
  <c r="B57" i="5" s="1"/>
  <c r="B58" i="5" s="1"/>
  <c r="B59" i="5" s="1"/>
  <c r="B60" i="5" l="1"/>
  <c r="B61" i="5" s="1"/>
  <c r="B62" i="5" s="1"/>
  <c r="B63" i="5" s="1"/>
  <c r="B64" i="5" s="1"/>
  <c r="B65" i="5" s="1"/>
  <c r="B66" i="5" s="1"/>
  <c r="B67" i="5" s="1"/>
  <c r="B68" i="5" s="1"/>
  <c r="B69" i="5" s="1"/>
  <c r="B70" i="5" s="1"/>
  <c r="B71" i="5" s="1"/>
  <c r="B72" i="5" s="1"/>
  <c r="B73" i="5" s="1"/>
  <c r="I21" i="13"/>
  <c r="I22" i="13"/>
  <c r="I23" i="13"/>
  <c r="I24" i="13"/>
  <c r="I25" i="13"/>
  <c r="I26" i="13"/>
  <c r="I27" i="13"/>
  <c r="I28" i="13"/>
  <c r="I29" i="13"/>
  <c r="I20" i="13"/>
  <c r="I6" i="13" l="1"/>
  <c r="I7" i="13"/>
  <c r="I8" i="13"/>
  <c r="I9" i="13"/>
  <c r="I10" i="13"/>
  <c r="I11" i="13"/>
  <c r="I12" i="13"/>
  <c r="I13" i="13"/>
  <c r="I14" i="13"/>
  <c r="I15" i="13"/>
  <c r="I16" i="13"/>
  <c r="I5" i="13"/>
  <c r="B11" i="5" l="1"/>
  <c r="B12" i="5" s="1"/>
  <c r="B13" i="5" s="1"/>
  <c r="B14" i="5" s="1"/>
  <c r="B15" i="5" s="1"/>
  <c r="B74" i="5" l="1"/>
  <c r="B16" i="5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T38" i="29" l="1"/>
  <c r="Q38" i="29"/>
  <c r="N38" i="29"/>
  <c r="H38" i="29"/>
  <c r="T19" i="29"/>
  <c r="T18" i="29"/>
  <c r="Q19" i="29"/>
  <c r="Q18" i="29"/>
  <c r="E38" i="29" l="1"/>
  <c r="F38" i="29" s="1"/>
  <c r="W17" i="29" l="1"/>
  <c r="W16" i="29"/>
  <c r="W15" i="29"/>
  <c r="W14" i="29"/>
  <c r="W13" i="29"/>
  <c r="O19" i="29" l="1"/>
  <c r="O18" i="29"/>
  <c r="W19" i="29" l="1"/>
  <c r="W18" i="29"/>
  <c r="L37" i="29" l="1"/>
  <c r="I37" i="29"/>
  <c r="L38" i="29"/>
  <c r="I38" i="29"/>
  <c r="W12" i="29"/>
  <c r="W21" i="29"/>
  <c r="W22" i="29"/>
  <c r="W23" i="29"/>
  <c r="W24" i="29"/>
  <c r="W25" i="29"/>
  <c r="W27" i="29"/>
  <c r="W28" i="29"/>
  <c r="W29" i="29"/>
  <c r="W30" i="29"/>
  <c r="W31" i="29"/>
  <c r="W32" i="29"/>
  <c r="W33" i="29"/>
  <c r="W36" i="29" l="1"/>
  <c r="W37" i="29"/>
  <c r="R37" i="29"/>
  <c r="R38" i="29"/>
  <c r="O38" i="29"/>
  <c r="O37" i="29"/>
  <c r="X37" i="29" l="1"/>
  <c r="W38" i="29"/>
  <c r="X38" i="29" s="1"/>
  <c r="U37" i="29" l="1"/>
  <c r="U38" i="29"/>
  <c r="W35" i="29"/>
  <c r="X32" i="29" l="1"/>
  <c r="U32" i="29"/>
  <c r="R32" i="29"/>
  <c r="O32" i="29"/>
  <c r="L32" i="29"/>
  <c r="W26" i="29" l="1"/>
  <c r="R13" i="29"/>
  <c r="N40" i="29"/>
  <c r="O33" i="29"/>
  <c r="O31" i="29"/>
  <c r="O30" i="29"/>
  <c r="O29" i="29"/>
  <c r="O28" i="29"/>
  <c r="O27" i="29"/>
  <c r="O26" i="29"/>
  <c r="O25" i="29"/>
  <c r="O24" i="29"/>
  <c r="O23" i="29"/>
  <c r="O22" i="29"/>
  <c r="O21" i="29"/>
  <c r="O16" i="29"/>
  <c r="O15" i="29"/>
  <c r="O14" i="29"/>
  <c r="O13" i="29"/>
  <c r="O40" i="29" l="1"/>
  <c r="I32" i="29" l="1"/>
  <c r="F32" i="29" l="1"/>
  <c r="U33" i="29" l="1"/>
  <c r="U31" i="29"/>
  <c r="U30" i="29"/>
  <c r="U29" i="29"/>
  <c r="U28" i="29"/>
  <c r="U27" i="29"/>
  <c r="U26" i="29"/>
  <c r="U25" i="29"/>
  <c r="U24" i="29"/>
  <c r="U23" i="29"/>
  <c r="U22" i="29"/>
  <c r="U21" i="29"/>
  <c r="U19" i="29"/>
  <c r="U18" i="29"/>
  <c r="U16" i="29"/>
  <c r="U15" i="29"/>
  <c r="U14" i="29"/>
  <c r="U13" i="29"/>
  <c r="R33" i="29"/>
  <c r="R31" i="29"/>
  <c r="R30" i="29"/>
  <c r="R29" i="29"/>
  <c r="R28" i="29"/>
  <c r="R27" i="29"/>
  <c r="R26" i="29"/>
  <c r="R25" i="29"/>
  <c r="R24" i="29"/>
  <c r="R23" i="29"/>
  <c r="R22" i="29"/>
  <c r="R21" i="29"/>
  <c r="R19" i="29"/>
  <c r="R18" i="29"/>
  <c r="R16" i="29"/>
  <c r="R15" i="29"/>
  <c r="R14" i="29"/>
  <c r="U40" i="29" l="1"/>
  <c r="R40" i="29"/>
  <c r="L33" i="29" l="1"/>
  <c r="L31" i="29"/>
  <c r="L30" i="29"/>
  <c r="L29" i="29"/>
  <c r="L28" i="29"/>
  <c r="L27" i="29"/>
  <c r="L26" i="29"/>
  <c r="L25" i="29"/>
  <c r="L24" i="29"/>
  <c r="L23" i="29"/>
  <c r="L22" i="29"/>
  <c r="L21" i="29"/>
  <c r="L16" i="29"/>
  <c r="L15" i="29"/>
  <c r="L14" i="29"/>
  <c r="L13" i="29"/>
  <c r="L19" i="29"/>
  <c r="L18" i="29"/>
  <c r="L40" i="29" l="1"/>
  <c r="T40" i="29" l="1"/>
  <c r="Q40" i="29"/>
  <c r="K40" i="29"/>
  <c r="H40" i="29"/>
  <c r="X30" i="29" l="1"/>
  <c r="X26" i="29"/>
  <c r="X22" i="29"/>
  <c r="X13" i="29"/>
  <c r="X25" i="29"/>
  <c r="X16" i="29"/>
  <c r="X33" i="29"/>
  <c r="X28" i="29"/>
  <c r="X24" i="29"/>
  <c r="X15" i="29"/>
  <c r="X29" i="29"/>
  <c r="X21" i="29"/>
  <c r="X31" i="29"/>
  <c r="X27" i="29"/>
  <c r="X23" i="29"/>
  <c r="X14" i="29"/>
  <c r="W40" i="29"/>
  <c r="X40" i="29" l="1"/>
  <c r="I33" i="29" l="1"/>
  <c r="I31" i="29"/>
  <c r="I30" i="29"/>
  <c r="I29" i="29"/>
  <c r="I28" i="29"/>
  <c r="I27" i="29"/>
  <c r="I26" i="29"/>
  <c r="I25" i="29"/>
  <c r="I24" i="29"/>
  <c r="I23" i="29"/>
  <c r="I22" i="29"/>
  <c r="I21" i="29"/>
  <c r="I17" i="29"/>
  <c r="I16" i="29"/>
  <c r="I15" i="29"/>
  <c r="I14" i="29"/>
  <c r="I13" i="29"/>
  <c r="I40" i="29" l="1"/>
  <c r="F17" i="29" l="1"/>
  <c r="X18" i="29"/>
  <c r="X19" i="29"/>
  <c r="F33" i="29"/>
  <c r="F31" i="29"/>
  <c r="F30" i="29"/>
  <c r="F29" i="29"/>
  <c r="F28" i="29"/>
  <c r="F27" i="29"/>
  <c r="F26" i="29"/>
  <c r="F25" i="29"/>
  <c r="F24" i="29"/>
  <c r="F23" i="29"/>
  <c r="F22" i="29"/>
  <c r="F21" i="29"/>
  <c r="F16" i="29"/>
  <c r="F15" i="29"/>
  <c r="F14" i="29"/>
  <c r="F13" i="29"/>
  <c r="E40" i="29"/>
  <c r="F18" i="29" l="1"/>
  <c r="F40" i="29"/>
  <c r="F19" i="29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Query - 18 DP_crosstable" description="Connection to the '18 DP_crosstable' query in the workbook." type="5" refreshedVersion="6" background="1">
    <dbPr connection="Provider=Microsoft.Mashup.OleDb.1;Data Source=$Workbook$;Location=18 DP_crosstable;Extended Properties=&quot;&quot;" command="SELECT * FROM [18 DP_crosstable]"/>
  </connection>
  <connection id="2" xr16:uid="{00000000-0015-0000-FFFF-FFFF01000000}" keepAlive="1" name="Query - 18 DP_crosstable (2)" description="Connection to the '18 DP_crosstable (2)' query in the workbook." type="5" refreshedVersion="6" background="1">
    <dbPr connection="Provider=Microsoft.Mashup.OleDb.1;Data Source=$Workbook$;Location=18 DP_crosstable (2);Extended Properties=&quot;&quot;" command="SELECT * FROM [18 DP_crosstable (2)]"/>
  </connection>
  <connection id="3" xr16:uid="{00000000-0015-0000-FFFF-FFFF02000000}" keepAlive="1" name="Query - 18 L2_crosstable" description="Connection to the '18 L2_crosstable' query in the workbook." type="5" refreshedVersion="6" background="1">
    <dbPr connection="Provider=Microsoft.Mashup.OleDb.1;Data Source=$Workbook$;Location=18 L2_crosstable;Extended Properties=&quot;&quot;" command="SELECT * FROM [18 L2_crosstable]"/>
  </connection>
  <connection id="4" xr16:uid="{00000000-0015-0000-FFFF-FFFF03000000}" keepAlive="1" name="Query - 18 L3_crosstable" description="Connection to the '18 L3_crosstable' query in the workbook." type="5" refreshedVersion="6" background="1">
    <dbPr connection="Provider=Microsoft.Mashup.OleDb.1;Data Source=$Workbook$;Location=18 L3_crosstable;Extended Properties=&quot;&quot;" command="SELECT * FROM [18 L3_crosstable]"/>
  </connection>
  <connection id="5" xr16:uid="{00000000-0015-0000-FFFF-FFFF04000000}" keepAlive="1" name="Query - 18 QL_crosstable" description="Connection to the '18 QL_crosstable' query in the workbook." type="5" refreshedVersion="6" background="1">
    <dbPr connection="Provider=Microsoft.Mashup.OleDb.1;Data Source=$Workbook$;Location=18 QL_crosstable;Extended Properties=&quot;&quot;" command="SELECT * FROM [18 QL_crosstable]"/>
  </connection>
  <connection id="6" xr16:uid="{00000000-0015-0000-FFFF-FFFF05000000}" keepAlive="1" name="Query - 19 QL_crosstable" description="Connection to the '19 QL_crosstable' query in the workbook." type="5" refreshedVersion="6" background="1">
    <dbPr connection="Provider=Microsoft.Mashup.OleDb.1;Data Source=$Workbook$;Location=19 QL_crosstable;Extended Properties=&quot;&quot;" command="SELECT * FROM [19 QL_crosstable]"/>
  </connection>
  <connection id="7" xr16:uid="{00000000-0015-0000-FFFF-FFFF06000000}" keepAlive="1" name="Query - TCEC_18 P" description="Connection to the 'TCEC_18 P' query in the workbook." type="5" refreshedVersion="6" background="1">
    <dbPr connection="Provider=Microsoft.Mashup.OleDb.1;Data Source=$Workbook$;Location=TCEC_18 P;Extended Properties=&quot;&quot;" command="SELECT * FROM [TCEC_18 P]"/>
  </connection>
  <connection id="8" xr16:uid="{00000000-0015-0000-FFFF-FFFF07000000}" keepAlive="1" name="Query - TCEC_18_1" description="Connection to the 'TCEC_18_1' query in the workbook." type="5" refreshedVersion="6" background="1">
    <dbPr connection="Provider=Microsoft.Mashup.OleDb.1;Data Source=$Workbook$;Location=TCEC_18_1;Extended Properties=&quot;&quot;" command="SELECT * FROM [TCEC_18_1]"/>
  </connection>
  <connection id="9" xr16:uid="{00000000-0015-0000-FFFF-FFFF08000000}" keepAlive="1" name="Query - TCEC_18_3" description="Connection to the 'TCEC_18_3' query in the workbook." type="5" refreshedVersion="6" background="1" saveData="1">
    <dbPr connection="Provider=Microsoft.Mashup.OleDb.1;Data Source=$Workbook$;Location=TCEC_18_3;Extended Properties=&quot;&quot;" command="SELECT * FROM [TCEC_18_3]"/>
  </connection>
  <connection id="10" xr16:uid="{00000000-0015-0000-FFFF-FFFF09000000}" keepAlive="1" name="Query - TCEC_18_QL" description="Connection to the 'TCEC_18_QL' query in the workbook." type="5" refreshedVersion="6" background="1">
    <dbPr connection="Provider=Microsoft.Mashup.OleDb.1;Data Source=$Workbook$;Location=TCEC_18_QL;Extended Properties=&quot;&quot;" command="SELECT * FROM [TCEC_18_QL]"/>
  </connection>
  <connection id="11" xr16:uid="{00000000-0015-0000-FFFF-FFFF0A000000}" keepAlive="1" name="Query - TCEC_18_QL (2)" description="Connection to the 'TCEC_18_QL (2)' query in the workbook." type="5" refreshedVersion="6" background="1" saveData="1">
    <dbPr connection="Provider=Microsoft.Mashup.OleDb.1;Data Source=$Workbook$;Location=TCEC_18_QL (2);Extended Properties=&quot;&quot;" command="SELECT * FROM [TCEC_18_QL (2)]"/>
  </connection>
  <connection id="12" xr16:uid="{00000000-0015-0000-FFFF-FFFF0B000000}" keepAlive="1" name="Query - TCEC_18_QL (3)" description="Connection to the 'TCEC_18_QL (3)' query in the workbook." type="5" refreshedVersion="6" background="1" saveData="1">
    <dbPr connection="Provider=Microsoft.Mashup.OleDb.1;Data Source=$Workbook$;Location=TCEC_18_QL (3);Extended Properties=&quot;&quot;" command="SELECT * FROM [TCEC_18_QL (3)]"/>
  </connection>
  <connection id="13" xr16:uid="{00000000-0015-0000-FFFF-FFFF0C000000}" keepAlive="1" name="Query - TCEC_18_Sufi" description="Connection to the 'TCEC_18_Sufi' query in the workbook." type="5" refreshedVersion="6" background="1">
    <dbPr connection="Provider=Microsoft.Mashup.OleDb.1;Data Source=$Workbook$;Location=TCEC_18_Sufi;Extended Properties=&quot;&quot;" command="SELECT * FROM [TCEC_18_Sufi]"/>
  </connection>
  <connection id="14" xr16:uid="{00000000-0015-0000-FFFF-FFFF0D000000}" keepAlive="1" name="Query - TCEC_18_Sufi (2)" description="Connection to the 'TCEC_18_Sufi (2)' query in the workbook." type="5" refreshedVersion="6" background="1">
    <dbPr connection="Provider=Microsoft.Mashup.OleDb.1;Data Source=$Workbook$;Location=TCEC_18_Sufi (2);Extended Properties=&quot;&quot;" command="SELECT * FROM [TCEC_18_Sufi (2)]"/>
  </connection>
  <connection id="15" xr16:uid="{00000000-0015-0000-FFFF-FFFF0E000000}" keepAlive="1" name="Query - TCEC17_L1" description="Connection to the 'TCEC17_L1' query in the workbook." type="5" refreshedVersion="6" background="1">
    <dbPr connection="Provider=Microsoft.Mashup.OleDb.1;Data Source=$Workbook$;Location=TCEC17_L1;Extended Properties=&quot;&quot;" command="SELECT * FROM [TCEC17_L1]"/>
  </connection>
  <connection id="16" xr16:uid="{00000000-0015-0000-FFFF-FFFF0F000000}" keepAlive="1" name="Query - TCEC17_L1po" description="Connection to the 'TCEC17_L1po' query in the workbook." type="5" refreshedVersion="6" background="1" saveData="1">
    <dbPr connection="Provider=Microsoft.Mashup.OleDb.1;Data Source=$Workbook$;Location=TCEC17_L1po;Extended Properties=&quot;&quot;" command="SELECT * FROM [TCEC17_L1po]"/>
  </connection>
  <connection id="17" xr16:uid="{00000000-0015-0000-FFFF-FFFF10000000}" keepAlive="1" name="Query - TCEC17_L2" description="Connection to the 'TCEC17_L2' query in the workbook." type="5" refreshedVersion="6" background="1">
    <dbPr connection="Provider=Microsoft.Mashup.OleDb.1;Data Source=$Workbook$;Location=TCEC17_L2;Extended Properties=&quot;&quot;" command="SELECT * FROM [TCEC17_L2]"/>
  </connection>
  <connection id="18" xr16:uid="{00000000-0015-0000-FFFF-FFFF11000000}" keepAlive="1" name="Query - TCEC17_P v2" description="Connection to the 'TCEC17_P v2' query in the workbook." type="5" refreshedVersion="6" background="1">
    <dbPr connection="Provider=Microsoft.Mashup.OleDb.1;Data Source=$Workbook$;Location=TCEC17_P v2;Extended Properties=&quot;&quot;" command="SELECT * FROM [TCEC17_P v2]"/>
  </connection>
  <connection id="19" xr16:uid="{00000000-0015-0000-FFFF-FFFF12000000}" keepAlive="1" name="Query - TCEC17_QL" description="Connection to the 'TCEC17_QL' query in the workbook." type="5" refreshedVersion="6" background="1">
    <dbPr connection="Provider=Microsoft.Mashup.OleDb.1;Data Source=$Workbook$;Location=TCEC17_QL;Extended Properties=&quot;&quot;" command="SELECT * FROM [TCEC17_QL]"/>
  </connection>
  <connection id="20" xr16:uid="{00000000-0015-0000-FFFF-FFFF13000000}" keepAlive="1" name="Query - TCEC17_Sufi" description="Connection to the 'TCEC17_Sufi' query in the workbook." type="5" refreshedVersion="6" background="1">
    <dbPr connection="Provider=Microsoft.Mashup.OleDb.1;Data Source=$Workbook$;Location=TCEC17_Sufi;Extended Properties=&quot;&quot;" command="SELECT * FROM [TCEC17_Sufi]"/>
  </connection>
  <connection id="21" xr16:uid="{00000000-0015-0000-FFFF-FFFF14000000}" keepAlive="1" name="Query - TCEC19_L3" description="Connection to the 'TCEC19_L3' query in the workbook." type="5" refreshedVersion="6" background="1" saveData="1">
    <dbPr connection="Provider=Microsoft.Mashup.OleDb.1;Data Source=$Workbook$;Location=TCEC19_L3;Extended Properties=&quot;&quot;" command="SELECT * FROM [TCEC19_L3]"/>
  </connection>
  <connection id="22" xr16:uid="{00000000-0015-0000-FFFF-FFFF15000000}" name="TCEC_19.1_crosstable1" type="6" refreshedVersion="6" background="1" saveData="1">
    <textPr codePage="65001" sourceFile="C:\My Documents\km\ICGA\TCEC\TCEC_19\x-tables\TCEC_19.1_crosstable.txt" delimited="0">
      <textFields count="19">
        <textField/>
        <textField type="text" position="2"/>
        <textField position="43"/>
        <textField position="47"/>
        <textField position="52"/>
        <textField position="55"/>
        <textField position="61"/>
        <textField position="63"/>
        <textField position="67"/>
        <textField position="72"/>
        <textField position="75"/>
        <textField position="78"/>
        <textField position="81"/>
        <textField position="84"/>
        <textField position="87"/>
        <textField position="90"/>
        <textField position="93"/>
        <textField position="96"/>
        <textField position="99"/>
      </textFields>
    </textPr>
  </connection>
  <connection id="23" xr16:uid="{00000000-0015-0000-FFFF-FFFF16000000}" name="TCEC_19.2_crosstable1" type="6" refreshedVersion="6" background="1" saveData="1">
    <textPr codePage="65001" sourceFile="C:\My Documents\km\ICGA\TCEC\TCEC_19\x-tables\TCEC_19.2_crosstable.txt" delimited="0">
      <textFields count="19">
        <textField/>
        <textField type="text" position="2"/>
        <textField type="text" position="43"/>
        <textField type="text" position="47"/>
        <textField type="text" position="52"/>
        <textField type="text" position="55"/>
        <textField type="text" position="62"/>
        <textField type="text" position="64"/>
        <textField type="text" position="69"/>
        <textField type="text" position="74"/>
        <textField type="text" position="77"/>
        <textField type="text" position="80"/>
        <textField type="text" position="83"/>
        <textField type="text" position="86"/>
        <textField type="text" position="89"/>
        <textField type="text" position="92"/>
        <textField type="text" position="95"/>
        <textField type="text" position="98"/>
        <textField type="text" position="101"/>
      </textFields>
    </textPr>
  </connection>
  <connection id="24" xr16:uid="{00000000-0015-0000-FFFF-FFFF17000000}" name="TCEC_19_L2" type="6" refreshedVersion="6" background="1" saveData="1">
    <textPr codePage="850" sourceFile="C:\My Documents\km\ICGA\TCEC\TCEC_19\logfles\TCEC_19_L2.txt" delimited="0">
      <textFields count="15">
        <textField/>
        <textField type="text" position="2"/>
        <textField type="text" position="42"/>
        <textField type="text" position="51"/>
        <textField type="text" position="91"/>
        <textField position="108"/>
        <textField type="text" position="112"/>
        <textField type="text" position="120"/>
        <textField type="text" position="129"/>
        <textField type="text" position="137"/>
        <textField type="text" position="140"/>
        <textField position="151"/>
        <textField position="160"/>
        <textField position="164"/>
        <textField position="232"/>
      </textFields>
    </textPr>
  </connection>
  <connection id="25" xr16:uid="{00000000-0015-0000-FFFF-FFFF18000000}" name="TCEC19_L1" type="6" refreshedVersion="6" background="1" saveData="1">
    <textPr codePage="850" sourceFile="C:\My Documents\km\ICGA\TCEC\TCEC_19\logfles\TCEC19_L1.txt" delimited="0">
      <textFields count="13">
        <textField/>
        <textField type="text" position="2"/>
        <textField type="text" position="42"/>
        <textField type="text" position="50"/>
        <textField type="text" position="91"/>
        <textField position="109"/>
        <textField type="text" position="112"/>
        <textField type="text" position="120"/>
        <textField type="text" position="129"/>
        <textField position="151"/>
        <textField type="text" position="160"/>
        <textField type="text" position="164"/>
        <textField type="text" position="231"/>
      </textFields>
    </textPr>
  </connection>
  <connection id="26" xr16:uid="{00000000-0015-0000-FFFF-FFFF19000000}" name="TCEC19_L3" type="6" refreshedVersion="6" background="1" saveData="1">
    <textPr codePage="850" sourceFile="C:\My Documents\km\ICGA\TCEC\TCEC_19\logfles\TCEC19_L3.txt" delimited="0">
      <textFields count="13">
        <textField/>
        <textField type="text" position="2"/>
        <textField type="text" position="31"/>
        <textField type="text" position="40"/>
        <textField type="text" position="69"/>
        <textField position="86"/>
        <textField type="text" position="90"/>
        <textField type="text" position="98"/>
        <textField type="text" position="107"/>
        <textField position="130"/>
        <textField type="text" position="139"/>
        <textField type="text" position="143"/>
        <textField type="text" position="213"/>
      </textFields>
    </textPr>
  </connection>
  <connection id="27" xr16:uid="{00000000-0015-0000-FFFF-FFFF1A000000}" name="TCEC19_QL" type="6" refreshedVersion="6" background="1" saveData="1">
    <textPr codePage="850" sourceFile="C:\My Documents\km\ICGA\TCEC\TCEC_19\logfles\TCEC19_QL.txt" delimited="0">
      <textFields count="13">
        <textField type="text"/>
        <textField type="text" position="3"/>
        <textField type="text" position="41"/>
        <textField type="text" position="49"/>
        <textField type="text" position="88"/>
        <textField position="105"/>
        <textField type="text" position="109"/>
        <textField type="text" position="117"/>
        <textField type="text" position="124"/>
        <textField position="148"/>
        <textField type="text" position="157"/>
        <textField type="text" position="161"/>
        <textField type="text" position="227"/>
      </textFields>
    </textPr>
  </connection>
  <connection id="28" xr16:uid="{00000000-0015-0000-FFFF-FFFF1B000000}" name="TCEC19_SF" type="6" refreshedVersion="6" background="1" saveData="1">
    <textPr codePage="850" sourceFile="D:\Extract_2020-10-24\TCEC_19\logfles\TCEC19_SF.txt" delimited="0">
      <textFields count="15">
        <textField/>
        <textField type="text" position="3"/>
        <textField type="text" position="42"/>
        <textField type="text" position="50"/>
        <textField type="text" position="90"/>
        <textField position="107"/>
        <textField type="text" position="111"/>
        <textField type="text" position="119"/>
        <textField position="128"/>
        <textField type="skip" position="136"/>
        <textField type="YMD" position="139"/>
        <textField position="150"/>
        <textField type="text" position="159"/>
        <textField type="text" position="163"/>
        <textField type="text" position="239"/>
      </textFields>
    </textPr>
  </connection>
</connections>
</file>

<file path=xl/sharedStrings.xml><?xml version="1.0" encoding="utf-8"?>
<sst xmlns="http://schemas.openxmlformats.org/spreadsheetml/2006/main" count="9115" uniqueCount="3075">
  <si>
    <t>#</t>
  </si>
  <si>
    <t>Game</t>
  </si>
  <si>
    <t>—</t>
  </si>
  <si>
    <t>1-0</t>
  </si>
  <si>
    <t>0-1</t>
  </si>
  <si>
    <t>Chiron</t>
  </si>
  <si>
    <t>Andscacs</t>
  </si>
  <si>
    <t>Ginkgo</t>
  </si>
  <si>
    <t>Jonny</t>
  </si>
  <si>
    <t>Engine</t>
  </si>
  <si>
    <t>Te</t>
  </si>
  <si>
    <t>Va</t>
  </si>
  <si>
    <t>Wa</t>
  </si>
  <si>
    <t>Ar</t>
  </si>
  <si>
    <t>Ne</t>
  </si>
  <si>
    <t>Fr</t>
  </si>
  <si>
    <t>La</t>
  </si>
  <si>
    <t>An</t>
  </si>
  <si>
    <t>Fi</t>
  </si>
  <si>
    <t>Ch</t>
  </si>
  <si>
    <t>Gu</t>
  </si>
  <si>
    <t>Ni</t>
  </si>
  <si>
    <t>Jo</t>
  </si>
  <si>
    <t>Bo</t>
  </si>
  <si>
    <t>Komodo</t>
  </si>
  <si>
    <t>Fire</t>
  </si>
  <si>
    <t>Houdini</t>
  </si>
  <si>
    <t>Stockfish</t>
  </si>
  <si>
    <t>Booot</t>
  </si>
  <si>
    <t>Nirvana</t>
  </si>
  <si>
    <t>Laser</t>
  </si>
  <si>
    <t>Texel</t>
  </si>
  <si>
    <t>Fizbo</t>
  </si>
  <si>
    <t>Wasp</t>
  </si>
  <si>
    <t>Nemorino</t>
  </si>
  <si>
    <t>Gull</t>
  </si>
  <si>
    <t>Arasan</t>
  </si>
  <si>
    <t>Authors</t>
  </si>
  <si>
    <t>AD</t>
  </si>
  <si>
    <t>US</t>
  </si>
  <si>
    <t>NL</t>
  </si>
  <si>
    <t>UA</t>
  </si>
  <si>
    <t>IT</t>
  </si>
  <si>
    <t>DE</t>
  </si>
  <si>
    <t>RU</t>
  </si>
  <si>
    <t>BE</t>
  </si>
  <si>
    <t>SE</t>
  </si>
  <si>
    <t>Tord Romstad, Marco Costalba, Joona Kiiski, Gary Linscott</t>
  </si>
  <si>
    <t>Daniel José Queraltó</t>
  </si>
  <si>
    <t>Jon Dart</t>
  </si>
  <si>
    <t>Norman Schmidt</t>
  </si>
  <si>
    <t>Youri Matiounine</t>
  </si>
  <si>
    <t>Frank Schneider</t>
  </si>
  <si>
    <t>Vadim Demichev</t>
  </si>
  <si>
    <t>Robert Houdart</t>
  </si>
  <si>
    <t>Johannes Zwanzger</t>
  </si>
  <si>
    <t>Don Dailey, Larry Kaufman, Mark Lefler</t>
  </si>
  <si>
    <t>Vajolet2</t>
  </si>
  <si>
    <t>EGTs</t>
  </si>
  <si>
    <t>Jeffrey An, Michael An</t>
  </si>
  <si>
    <t>Christian Günther</t>
  </si>
  <si>
    <t>Thomas Kolarik</t>
  </si>
  <si>
    <t>Peter Österlund</t>
  </si>
  <si>
    <t>Marco Belli</t>
  </si>
  <si>
    <t>John Stanback</t>
  </si>
  <si>
    <t>To</t>
  </si>
  <si>
    <t>thr.</t>
  </si>
  <si>
    <t>Country Codes</t>
  </si>
  <si>
    <t>NO/IT/ FI/CA</t>
  </si>
  <si>
    <t>Pe</t>
  </si>
  <si>
    <t>Et</t>
  </si>
  <si>
    <t>Ethereal</t>
  </si>
  <si>
    <t>Pedone</t>
  </si>
  <si>
    <t>Initial</t>
  </si>
  <si>
    <t>Div.</t>
  </si>
  <si>
    <t>Syz.</t>
  </si>
  <si>
    <t>Fritz</t>
  </si>
  <si>
    <t>P</t>
  </si>
  <si>
    <t>Roger Zuehlsdorf</t>
  </si>
  <si>
    <t>Andrew Grant</t>
  </si>
  <si>
    <t>Fabio Gobbato</t>
  </si>
  <si>
    <t>Version</t>
  </si>
  <si>
    <t>xboard</t>
  </si>
  <si>
    <t>½-½</t>
  </si>
  <si>
    <t>St</t>
  </si>
  <si>
    <t>Ho</t>
  </si>
  <si>
    <t>Ko</t>
  </si>
  <si>
    <t>Gi</t>
  </si>
  <si>
    <t>FR</t>
  </si>
  <si>
    <t>↘</t>
  </si>
  <si>
    <t>proto-</t>
  </si>
  <si>
    <t>col</t>
  </si>
  <si>
    <t>Name</t>
  </si>
  <si>
    <t>Fz</t>
  </si>
  <si>
    <t>ab</t>
  </si>
  <si>
    <t>Rodent III</t>
  </si>
  <si>
    <t>Tucano</t>
  </si>
  <si>
    <t>Xiphos</t>
  </si>
  <si>
    <t>Xi</t>
  </si>
  <si>
    <t>Tu</t>
  </si>
  <si>
    <t>Ro</t>
  </si>
  <si>
    <t>Lc</t>
  </si>
  <si>
    <t>Milos Tatarevic</t>
  </si>
  <si>
    <t>Alcides Schulz</t>
  </si>
  <si>
    <t>Pawel Koziol</t>
  </si>
  <si>
    <t>RS</t>
  </si>
  <si>
    <t>BR</t>
  </si>
  <si>
    <t>PL</t>
  </si>
  <si>
    <t>UCT/NN AI Community</t>
  </si>
  <si>
    <t>LCZero</t>
  </si>
  <si>
    <t>Sander Maassen vd Brink</t>
  </si>
  <si>
    <t>Shortest</t>
  </si>
  <si>
    <t>Longest</t>
  </si>
  <si>
    <t>#mv</t>
  </si>
  <si>
    <t>TCEC win</t>
  </si>
  <si>
    <t>TCEC draw</t>
  </si>
  <si>
    <t>3x repetition</t>
  </si>
  <si>
    <t>Tech. default</t>
  </si>
  <si>
    <t>Superfinal</t>
  </si>
  <si>
    <t xml:space="preserve"># </t>
  </si>
  <si>
    <t>%</t>
  </si>
  <si>
    <t>Wins</t>
  </si>
  <si>
    <t>Overall</t>
  </si>
  <si>
    <t xml:space="preserve"># games </t>
  </si>
  <si>
    <t>Division P</t>
  </si>
  <si>
    <t>Mate</t>
  </si>
  <si>
    <t>Results</t>
  </si>
  <si>
    <t>Terminations</t>
  </si>
  <si>
    <t>Length</t>
  </si>
  <si>
    <t>Moves</t>
  </si>
  <si>
    <t>50-move rule</t>
  </si>
  <si>
    <t>O'all</t>
  </si>
  <si>
    <t>EGT adj., 'draw'</t>
  </si>
  <si>
    <t>EGT adj., 'win'</t>
  </si>
  <si>
    <t>ScorpioNN</t>
  </si>
  <si>
    <t>Winter</t>
  </si>
  <si>
    <t>Wi</t>
  </si>
  <si>
    <t>FM Jonathan Rosenthal</t>
  </si>
  <si>
    <t>Raoni Campos</t>
  </si>
  <si>
    <t>Ronald Friederich</t>
  </si>
  <si>
    <t>uci</t>
  </si>
  <si>
    <t>Mark Lefler</t>
  </si>
  <si>
    <t>rofchade</t>
  </si>
  <si>
    <t>chess22k</t>
  </si>
  <si>
    <t>rf</t>
  </si>
  <si>
    <t>1.08a13</t>
  </si>
  <si>
    <t>CH</t>
  </si>
  <si>
    <t>c22</t>
  </si>
  <si>
    <t>Stalemate</t>
  </si>
  <si>
    <t>Km</t>
  </si>
  <si>
    <t>Manual adj.</t>
  </si>
  <si>
    <t>Ru</t>
  </si>
  <si>
    <t>Cheese</t>
  </si>
  <si>
    <t>Patrice Duhamel</t>
  </si>
  <si>
    <t>Andreas Matthies</t>
  </si>
  <si>
    <t>Monolith</t>
  </si>
  <si>
    <t>Jonas Mayr</t>
  </si>
  <si>
    <t>Topple</t>
  </si>
  <si>
    <t>Marvin</t>
  </si>
  <si>
    <t>Ma</t>
  </si>
  <si>
    <t>Mo</t>
  </si>
  <si>
    <t>The Baron</t>
  </si>
  <si>
    <t>Tb</t>
  </si>
  <si>
    <t>3.44.1</t>
  </si>
  <si>
    <t>Igel</t>
  </si>
  <si>
    <t>Ig</t>
  </si>
  <si>
    <t>Minic</t>
  </si>
  <si>
    <t>Mi</t>
  </si>
  <si>
    <t>Adam Treat and Mark Jordan</t>
  </si>
  <si>
    <t>Volodymyr Shcherbyna</t>
  </si>
  <si>
    <t>Richard Pijl</t>
  </si>
  <si>
    <t>Martin Danielsson</t>
  </si>
  <si>
    <t>Vivien Clauzon</t>
  </si>
  <si>
    <t>Vincent Tang</t>
  </si>
  <si>
    <t>RubiChess</t>
  </si>
  <si>
    <t>Clock-time used (h)</t>
  </si>
  <si>
    <t>C-time not used (h)</t>
  </si>
  <si>
    <t>Gaviota</t>
  </si>
  <si>
    <t>Ga</t>
  </si>
  <si>
    <t>Gav.</t>
  </si>
  <si>
    <t>FM Miguel Ballicora</t>
  </si>
  <si>
    <t>ES</t>
  </si>
  <si>
    <t>AllieStein</t>
  </si>
  <si>
    <t>Ba</t>
  </si>
  <si>
    <t>Bagatur</t>
  </si>
  <si>
    <t>Jumbo</t>
  </si>
  <si>
    <t>Ju</t>
  </si>
  <si>
    <t>Komodo MCTS</t>
  </si>
  <si>
    <t>?</t>
  </si>
  <si>
    <t>Krasimir Topchiyski</t>
  </si>
  <si>
    <t>Sven Schüle</t>
  </si>
  <si>
    <t>BG</t>
  </si>
  <si>
    <t>AS</t>
  </si>
  <si>
    <t>Resignation</t>
  </si>
  <si>
    <t>→4</t>
  </si>
  <si>
    <t>→1</t>
  </si>
  <si>
    <t>White performance</t>
  </si>
  <si>
    <t>Black performance</t>
  </si>
  <si>
    <t>EGT adjudication</t>
  </si>
  <si>
    <t>Draws</t>
  </si>
  <si>
    <t>SF</t>
  </si>
  <si>
    <t>UK</t>
  </si>
  <si>
    <t>AT</t>
  </si>
  <si>
    <t>Asymptote</t>
  </si>
  <si>
    <t>Q</t>
  </si>
  <si>
    <t>Maximillian Lupke</t>
  </si>
  <si>
    <t>Sv</t>
  </si>
  <si>
    <t>Gian-Carlo Pascutto</t>
  </si>
  <si>
    <t>0.6.117</t>
  </si>
  <si>
    <t>LCZeroCPU</t>
  </si>
  <si>
    <t>Lu</t>
  </si>
  <si>
    <t>0.21.2-nLD2</t>
  </si>
  <si>
    <t>Alexander Lim</t>
  </si>
  <si>
    <t>At</t>
  </si>
  <si>
    <t>TCEC16</t>
  </si>
  <si>
    <t>Qualification</t>
  </si>
  <si>
    <t>League 2</t>
  </si>
  <si>
    <t>Loss on time</t>
  </si>
  <si>
    <t>→Q</t>
  </si>
  <si>
    <t>↘Q</t>
  </si>
  <si>
    <t>Cs</t>
  </si>
  <si>
    <t>S16</t>
  </si>
  <si>
    <t>Time-budget (h)</t>
  </si>
  <si>
    <t>League 1</t>
  </si>
  <si>
    <t>X</t>
  </si>
  <si>
    <t>Elo</t>
  </si>
  <si>
    <t>LCZero Community</t>
  </si>
  <si>
    <t>Defenchess</t>
  </si>
  <si>
    <t>De</t>
  </si>
  <si>
    <t>Can Cetin and Dogac Eldenk</t>
  </si>
  <si>
    <t>Fabchess</t>
  </si>
  <si>
    <t>Tier</t>
  </si>
  <si>
    <t>Fa</t>
  </si>
  <si>
    <t xml:space="preserve"> Fabian von der Warth</t>
  </si>
  <si>
    <t>Co</t>
  </si>
  <si>
    <t>Counter</t>
  </si>
  <si>
    <t>Vadim Chizhov</t>
  </si>
  <si>
    <t>PeSTO</t>
  </si>
  <si>
    <t>PS</t>
  </si>
  <si>
    <t>Demolito</t>
  </si>
  <si>
    <t>Lucas Braesch</t>
  </si>
  <si>
    <t>iCE</t>
  </si>
  <si>
    <t>4.0.853</t>
  </si>
  <si>
    <t>Thomas Petzke</t>
  </si>
  <si>
    <t>Gogobello</t>
  </si>
  <si>
    <t>Go</t>
  </si>
  <si>
    <t xml:space="preserve"> Salvatore Giannotti</t>
  </si>
  <si>
    <t>Pirarucu</t>
  </si>
  <si>
    <t>Dm</t>
  </si>
  <si>
    <t>Pi</t>
  </si>
  <si>
    <t>iC</t>
  </si>
  <si>
    <t>This index</t>
  </si>
  <si>
    <t>Subject</t>
  </si>
  <si>
    <t>2.9.0-TCEC-S17</t>
  </si>
  <si>
    <t>20170410_256th</t>
  </si>
  <si>
    <t>Black</t>
  </si>
  <si>
    <t>White</t>
  </si>
  <si>
    <t>Duration</t>
  </si>
  <si>
    <t>ECO</t>
  </si>
  <si>
    <t>Opening</t>
  </si>
  <si>
    <t>Result</t>
  </si>
  <si>
    <t>Start</t>
  </si>
  <si>
    <t>Termination</t>
  </si>
  <si>
    <t>C00</t>
  </si>
  <si>
    <t>D02</t>
  </si>
  <si>
    <t>B53</t>
  </si>
  <si>
    <t>B12</t>
  </si>
  <si>
    <t>A15</t>
  </si>
  <si>
    <t>A16</t>
  </si>
  <si>
    <t>B00</t>
  </si>
  <si>
    <t>D85</t>
  </si>
  <si>
    <t>B52</t>
  </si>
  <si>
    <t>B08</t>
  </si>
  <si>
    <t>B22</t>
  </si>
  <si>
    <t>B90</t>
  </si>
  <si>
    <t>C50</t>
  </si>
  <si>
    <t>A10</t>
  </si>
  <si>
    <t>A35</t>
  </si>
  <si>
    <t>A04</t>
  </si>
  <si>
    <t>A40</t>
  </si>
  <si>
    <t>English opening</t>
  </si>
  <si>
    <t>Sicilian, Chekhover variation</t>
  </si>
  <si>
    <t>Caro-Kann, advance variation</t>
  </si>
  <si>
    <t>Queen's pawn game</t>
  </si>
  <si>
    <t>French, King's Indian attack</t>
  </si>
  <si>
    <t>Gruenfeld, modern exchange variation</t>
  </si>
  <si>
    <t>Sicilian, Canal-Sokolsky attack, 3...Bd7</t>
  </si>
  <si>
    <t>Pirc, classical system, 5.Be2</t>
  </si>
  <si>
    <t>Sicilian, Alapin's variation (2.c3)</t>
  </si>
  <si>
    <t>Reti opening</t>
  </si>
  <si>
    <t>3-Fold repetition</t>
  </si>
  <si>
    <t>TCEC draw rule</t>
  </si>
  <si>
    <t>TCEC win rule</t>
  </si>
  <si>
    <t>SyzygyTB</t>
  </si>
  <si>
    <t>Black mates</t>
  </si>
  <si>
    <t>M25</t>
  </si>
  <si>
    <t>M1</t>
  </si>
  <si>
    <t>M23</t>
  </si>
  <si>
    <t>M15</t>
  </si>
  <si>
    <t>M33</t>
  </si>
  <si>
    <t>-M14</t>
  </si>
  <si>
    <t>M27</t>
  </si>
  <si>
    <t>-M13</t>
  </si>
  <si>
    <t>-M25</t>
  </si>
  <si>
    <t>-M33</t>
  </si>
  <si>
    <t>-M1</t>
  </si>
  <si>
    <t>M20</t>
  </si>
  <si>
    <t>-M11</t>
  </si>
  <si>
    <t>-M15</t>
  </si>
  <si>
    <t>x</t>
  </si>
  <si>
    <t>D10</t>
  </si>
  <si>
    <t>A00</t>
  </si>
  <si>
    <t>Benko's opening</t>
  </si>
  <si>
    <t>M8</t>
  </si>
  <si>
    <t>-M29</t>
  </si>
  <si>
    <t>'1-0' + '0-1' - wins</t>
  </si>
  <si>
    <t>1.8_beta_256th</t>
  </si>
  <si>
    <t>2484.00</t>
  </si>
  <si>
    <t>0.6.1</t>
  </si>
  <si>
    <t>2.210</t>
  </si>
  <si>
    <t>WhiteEv</t>
  </si>
  <si>
    <t>BlackEv</t>
  </si>
  <si>
    <t>B18</t>
  </si>
  <si>
    <t>D37</t>
  </si>
  <si>
    <t>A80</t>
  </si>
  <si>
    <t>QGD, 4.Nf3</t>
  </si>
  <si>
    <t>-M19</t>
  </si>
  <si>
    <t>ChessFighter</t>
  </si>
  <si>
    <t>CF</t>
  </si>
  <si>
    <t>Sc</t>
  </si>
  <si>
    <t>→</t>
  </si>
  <si>
    <t>a14</t>
  </si>
  <si>
    <t>A43</t>
  </si>
  <si>
    <t>Old Benoni defence</t>
  </si>
  <si>
    <t>M5</t>
  </si>
  <si>
    <t>SB</t>
  </si>
  <si>
    <t>C57</t>
  </si>
  <si>
    <t>Final Tier</t>
  </si>
  <si>
    <t>¯</t>
  </si>
  <si>
    <t>­­¯</t>
  </si>
  <si>
    <t>­­</t>
  </si>
  <si>
    <t>Daniel Shawul</t>
  </si>
  <si>
    <t>Stoofvlees II</t>
  </si>
  <si>
    <t>Combusken</t>
  </si>
  <si>
    <t>Cm</t>
  </si>
  <si>
    <t>Weiss</t>
  </si>
  <si>
    <t>We</t>
  </si>
  <si>
    <t>2.2</t>
  </si>
  <si>
    <t>3.3.5</t>
  </si>
  <si>
    <t>chess22k 1.14</t>
  </si>
  <si>
    <t xml:space="preserve"> Ubaldo Andrea Farina</t>
  </si>
  <si>
    <t>ChessBrainVB</t>
  </si>
  <si>
    <t>CB</t>
  </si>
  <si>
    <t>6.4</t>
  </si>
  <si>
    <t>D14</t>
  </si>
  <si>
    <t>D41</t>
  </si>
  <si>
    <t>C44</t>
  </si>
  <si>
    <t>D00</t>
  </si>
  <si>
    <t>A01</t>
  </si>
  <si>
    <t>A56</t>
  </si>
  <si>
    <t>B15</t>
  </si>
  <si>
    <t>C61</t>
  </si>
  <si>
    <t>D32</t>
  </si>
  <si>
    <t>C14</t>
  </si>
  <si>
    <t>Dunst (Sleipner, Heinrichsen) opening</t>
  </si>
  <si>
    <t>QGD Slav, exchange variation, 6.Bf4 Bf5</t>
  </si>
  <si>
    <t>QGD, Semi-Tarrasch, 5.cd</t>
  </si>
  <si>
    <t>King's pawn opening</t>
  </si>
  <si>
    <t>Dutch, 2.Bg5 variation</t>
  </si>
  <si>
    <t>Queen's pawn, Mason variation</t>
  </si>
  <si>
    <t>Benoni defence, Hromodka system</t>
  </si>
  <si>
    <t>Caro-Kann, Tartakower (Nimzovich) variation</t>
  </si>
  <si>
    <t>Modern defence</t>
  </si>
  <si>
    <t>Ruy Lopez, Bird's defence</t>
  </si>
  <si>
    <t>Giuoco Pianissimo</t>
  </si>
  <si>
    <t>-M20</t>
  </si>
  <si>
    <t>-M18</t>
  </si>
  <si>
    <t>League 3</t>
  </si>
  <si>
    <t>avge moves</t>
  </si>
  <si>
    <t>total ply</t>
  </si>
  <si>
    <t>Pts</t>
  </si>
  <si>
    <t>=0</t>
  </si>
  <si>
    <t>=1</t>
  </si>
  <si>
    <t>1=</t>
  </si>
  <si>
    <t>00</t>
  </si>
  <si>
    <t>11</t>
  </si>
  <si>
    <t>==</t>
  </si>
  <si>
    <t>0=</t>
  </si>
  <si>
    <t>10</t>
  </si>
  <si>
    <t>P%</t>
  </si>
  <si>
    <t>Gogobello 2.2</t>
  </si>
  <si>
    <t>iCE 4.0.853</t>
  </si>
  <si>
    <t>Pirarucu 3.3.5</t>
  </si>
  <si>
    <t>Vajolet2 2.9.0-TCEC-S17</t>
  </si>
  <si>
    <t>Chiron TCEC16</t>
  </si>
  <si>
    <t>Pts.</t>
  </si>
  <si>
    <t>2.3_dev2</t>
  </si>
  <si>
    <t>17_20200130</t>
  </si>
  <si>
    <t>Alex Morosov</t>
  </si>
  <si>
    <t>Marcin Bartkowlak</t>
  </si>
  <si>
    <t>Terje Kirstihagen</t>
  </si>
  <si>
    <t>Engines</t>
  </si>
  <si>
    <r>
      <t xml:space="preserve">Elo </t>
    </r>
    <r>
      <rPr>
        <b/>
        <sz val="9"/>
        <color theme="1"/>
        <rFont val="Symbol"/>
        <family val="1"/>
        <charset val="2"/>
      </rPr>
      <t>±</t>
    </r>
  </si>
  <si>
    <t># wins</t>
  </si>
  <si>
    <t>Wins in halved mini-matches</t>
  </si>
  <si>
    <t>Wins in won mini-matches</t>
  </si>
  <si>
    <t>SlowChess</t>
  </si>
  <si>
    <t>Blitz Classic 2.25</t>
  </si>
  <si>
    <t>A0lite</t>
  </si>
  <si>
    <t>v0.1.1_BadGyal9_LittleEnder12p</t>
  </si>
  <si>
    <t>A0l</t>
  </si>
  <si>
    <t>Roc</t>
  </si>
  <si>
    <t>Rc</t>
  </si>
  <si>
    <t>TCEC 19: Engines</t>
  </si>
  <si>
    <t>0.9-dev_20200804</t>
  </si>
  <si>
    <t>3.5.1</t>
  </si>
  <si>
    <t>1.3.0-TCEC19</t>
  </si>
  <si>
    <t>1.15</t>
  </si>
  <si>
    <t>20200804</t>
  </si>
  <si>
    <t>Tom Hyer</t>
  </si>
  <si>
    <t>Jonathan Kreuzer</t>
  </si>
  <si>
    <t>Sl</t>
  </si>
  <si>
    <t>8.28_dev_16GiB</t>
  </si>
  <si>
    <t>1.0-dev</t>
  </si>
  <si>
    <t>2.6.0</t>
  </si>
  <si>
    <t>2.46</t>
  </si>
  <si>
    <t>3.6dev2</t>
  </si>
  <si>
    <t>4.0.0-a13</t>
  </si>
  <si>
    <t>0.7.5-20200605</t>
  </si>
  <si>
    <t>­</t>
  </si>
  <si>
    <t xml:space="preserve"> SlowChess Blitz Classic 2.25</t>
  </si>
  <si>
    <t xml:space="preserve"> 1=</t>
  </si>
  <si>
    <t xml:space="preserve"> 11</t>
  </si>
  <si>
    <t xml:space="preserve"> =1</t>
  </si>
  <si>
    <t xml:space="preserve"> Roc 20200804</t>
  </si>
  <si>
    <t xml:space="preserve"> 0=</t>
  </si>
  <si>
    <t xml:space="preserve"> 00</t>
  </si>
  <si>
    <t xml:space="preserve"> ==</t>
  </si>
  <si>
    <t xml:space="preserve"> Combusken 1.3.0-TCEC19</t>
  </si>
  <si>
    <t xml:space="preserve"> 01</t>
  </si>
  <si>
    <t xml:space="preserve"> Monolith 20200804</t>
  </si>
  <si>
    <t xml:space="preserve"> chess22k 1.14</t>
  </si>
  <si>
    <t xml:space="preserve"> 10</t>
  </si>
  <si>
    <t xml:space="preserve"> ChessFighter 3.5.1</t>
  </si>
  <si>
    <t xml:space="preserve"> =0</t>
  </si>
  <si>
    <t xml:space="preserve"> FabChess 1.15</t>
  </si>
  <si>
    <t xml:space="preserve"> Weiss 1.0-dev</t>
  </si>
  <si>
    <t xml:space="preserve"> Asymptote 0.9-dev_20200804</t>
  </si>
  <si>
    <t xml:space="preserve"> Tucano 8.28_dev_16GiB</t>
  </si>
  <si>
    <t xml:space="preserve"> Bagatur 2.2</t>
  </si>
  <si>
    <t xml:space="preserve"> A0lite v0.1.1_BadGyal9_LittleEnder12p</t>
  </si>
  <si>
    <t>TCEC19 Shortest/Longest Games</t>
  </si>
  <si>
    <t>23/4.5</t>
  </si>
  <si>
    <t>76/13.4</t>
  </si>
  <si>
    <t>84/14.6</t>
  </si>
  <si>
    <t>78/13.6</t>
  </si>
  <si>
    <t>9/2.3</t>
  </si>
  <si>
    <t>19.QL</t>
  </si>
  <si>
    <t>19.L3</t>
  </si>
  <si>
    <t>Igel 2.6.0</t>
  </si>
  <si>
    <t>Minic 2.46</t>
  </si>
  <si>
    <t>Marvin 4.0.0-a13</t>
  </si>
  <si>
    <t>Topple 0.7.5-20200605</t>
  </si>
  <si>
    <t>Roc 20200804</t>
  </si>
  <si>
    <t>Counter 3.6dev2</t>
  </si>
  <si>
    <t>20200816</t>
  </si>
  <si>
    <t>0.8.4a</t>
  </si>
  <si>
    <t>5.40</t>
  </si>
  <si>
    <t>1.8</t>
  </si>
  <si>
    <t>Sicilian defence</t>
  </si>
  <si>
    <t>Blumenfeld counter-gambit</t>
  </si>
  <si>
    <t>English, Bremen system with ...g6</t>
  </si>
  <si>
    <t>QGD, Tarrasch defence</t>
  </si>
  <si>
    <t>Nimzo-Indian, 4.e3, Gligoric system with 7...dc</t>
  </si>
  <si>
    <t>French, MacCutcheon variation</t>
  </si>
  <si>
    <t>QGD Slav defence, exchange variation</t>
  </si>
  <si>
    <t>QGD semi-Slav, Stoltz variation</t>
  </si>
  <si>
    <t>Pirc, classical (two knights) system</t>
  </si>
  <si>
    <t>Robatsch (modern) defence</t>
  </si>
  <si>
    <t>King's Indian, Gligoric-Taimanov system</t>
  </si>
  <si>
    <t>Queen's Indian, 4.Nc3</t>
  </si>
  <si>
    <t>English, Mikenas-Carls, Flohr variation</t>
  </si>
  <si>
    <t>French, Winawer, Alekhine gambit, Kan variation</t>
  </si>
  <si>
    <t>Sicilian, Steinitz variation</t>
  </si>
  <si>
    <t>Dutch, Leningrad, main variation with c6</t>
  </si>
  <si>
    <t>Nimzo-Indian, 4.e3 c5, 5.Ne2 (Rubinstein)</t>
  </si>
  <si>
    <t>QGD semi-Slav, Meran variation</t>
  </si>
  <si>
    <t>Queen's pawn, Yusupov-Rubinstein system</t>
  </si>
  <si>
    <t>QGD, Neo-orthodox variation</t>
  </si>
  <si>
    <t>Scotch game</t>
  </si>
  <si>
    <t>QGD Slav</t>
  </si>
  <si>
    <t>Sicilian, Hungarian variation</t>
  </si>
  <si>
    <t>Queen's pawn game, Chigorin variation</t>
  </si>
  <si>
    <t>Catalan, closed, 5.Nf3</t>
  </si>
  <si>
    <t>Bogo-Indian defence, Gruenfeld variation</t>
  </si>
  <si>
    <t>French, Winawer, advance, 5.a3</t>
  </si>
  <si>
    <t>Four knights, Rubinstein counter-gambit, Henneberger variation</t>
  </si>
  <si>
    <t>French, Tarrasch, Guimard main line</t>
  </si>
  <si>
    <t>English, symmetrical variation</t>
  </si>
  <si>
    <t>Nimzo-Indian, three knights variation</t>
  </si>
  <si>
    <t>Caro-Kann, two knights, 3...Bg4</t>
  </si>
  <si>
    <t>Ruy Lopez, exchange variation, 5.O-O</t>
  </si>
  <si>
    <t>Sicilian, accelerated fianchetto, Maroczy bind, 6.Be3</t>
  </si>
  <si>
    <t>Catalan opening</t>
  </si>
  <si>
    <t>French, advance variation</t>
  </si>
  <si>
    <t>King's Indian, Andersson variation</t>
  </si>
  <si>
    <t>Sicilian, Labourdonnais-Loewenthal variation</t>
  </si>
  <si>
    <t>Queen's Indian, 4.e3</t>
  </si>
  <si>
    <t>French, MacCutcheon, Chigorin variation</t>
  </si>
  <si>
    <t>Dutch, Leningrad, main variation</t>
  </si>
  <si>
    <t>Nimzo-Indian, 4.e3 c5</t>
  </si>
  <si>
    <t>Neo-Gruenfeld, 6.O-O c6</t>
  </si>
  <si>
    <t>QGD semi-Slav, Meran, Wade variation</t>
  </si>
  <si>
    <t>QGD, Neo-orthodox variation, 7.Bh4</t>
  </si>
  <si>
    <t>Catalan, closed, 7.Qc2</t>
  </si>
  <si>
    <t>French, Winawer, advance, positional main line</t>
  </si>
  <si>
    <t>Four knights, Rubinstein counter-gambit</t>
  </si>
  <si>
    <t>Sicilian, accelerated fianchetto, modern variation</t>
  </si>
  <si>
    <t>King's Indian, 5.Nf3</t>
  </si>
  <si>
    <t>Sicilian, Labourdonnais-Loewenthal (Kalashnikov) variation</t>
  </si>
  <si>
    <t>Old Indian, main line</t>
  </si>
  <si>
    <t>Mov</t>
  </si>
  <si>
    <t>FinalFen</t>
  </si>
  <si>
    <t>Igel 2.7.2-dev_nn-night-nurse1.5-dkappe</t>
  </si>
  <si>
    <t>Pedone 20200814</t>
  </si>
  <si>
    <t>13.47</t>
  </si>
  <si>
    <t>69.89</t>
  </si>
  <si>
    <t>E99</t>
  </si>
  <si>
    <t>3n4/1k2N3/1p5P/pKp3p1/P5P1/8/1P6/8 w - - 1 51</t>
  </si>
  <si>
    <t>King's Indian, orthodox, Aronin-Taimanov, Benko attack</t>
  </si>
  <si>
    <t>Nemorino 5.40</t>
  </si>
  <si>
    <t>0.00</t>
  </si>
  <si>
    <t>D99</t>
  </si>
  <si>
    <t>r7/5p1k/3Nb2p/1P2P3/8/1r6/4R3/4R1K1 b - - 17 60</t>
  </si>
  <si>
    <t>Gruenfeld defence, Smyslov, Yugoslav variation</t>
  </si>
  <si>
    <t>SlowChess Blitz Classic 2.26</t>
  </si>
  <si>
    <t>Demolito 20200816</t>
  </si>
  <si>
    <t>M41</t>
  </si>
  <si>
    <t>15.89</t>
  </si>
  <si>
    <t>E97</t>
  </si>
  <si>
    <t>8/8/6k1/p1p2p2/5K2/1B2P3/8/8 w - - 4 65</t>
  </si>
  <si>
    <t>King's Indian, orthodox, Aronin-Taimanov, bayonet attack</t>
  </si>
  <si>
    <t>Winter 0.8.4a</t>
  </si>
  <si>
    <t>17.66</t>
  </si>
  <si>
    <t>148.02</t>
  </si>
  <si>
    <t>E87</t>
  </si>
  <si>
    <t>8/3R4/PKN5/1P5r/2B3k1/8/8/1r6 b - - 4 75</t>
  </si>
  <si>
    <t>King's Indian, Saemisch, orthodox, 7.d5</t>
  </si>
  <si>
    <t>Wasp 4.01</t>
  </si>
  <si>
    <t>RubiChess 1.8</t>
  </si>
  <si>
    <t>-19.38</t>
  </si>
  <si>
    <t>-20.76</t>
  </si>
  <si>
    <t>E98</t>
  </si>
  <si>
    <t>6k1/p1p3r1/3p4/P2Pp1q1/4Pb1p/5Pn1/2Q3PB/R3K3 b - - 0 36</t>
  </si>
  <si>
    <t>King's Indian, orthodox, Aronin-Taimanov, 9.Ne1</t>
  </si>
  <si>
    <t>24.53</t>
  </si>
  <si>
    <t>15.56</t>
  </si>
  <si>
    <t>C12</t>
  </si>
  <si>
    <t>1R2b3/q6k/p3pBp1/1p2Pp1p/2P4P/8/5PP1/6K1 w - - 0 44</t>
  </si>
  <si>
    <t>French, MacCutcheon, Janowski variation</t>
  </si>
  <si>
    <t>C02</t>
  </si>
  <si>
    <t>8/2R3p1/5k1p/p6P/2K5/r5P1/5P2/8 w - - 10 53</t>
  </si>
  <si>
    <t>French, advance, Milner-Barry gambit</t>
  </si>
  <si>
    <t>M55</t>
  </si>
  <si>
    <t>17.68</t>
  </si>
  <si>
    <t>C10</t>
  </si>
  <si>
    <t>8/1PK5/5k2/4Np1p/4rP1P/8/8/8 b - - 0 69</t>
  </si>
  <si>
    <t>French, Paulsen variation</t>
  </si>
  <si>
    <t>-M16</t>
  </si>
  <si>
    <t>-M17</t>
  </si>
  <si>
    <t>5k2/4bP2/2P5/4P3/3pPP2/4rQK1/1q6/8 b - - 0 75</t>
  </si>
  <si>
    <t>French, Labourdonnais variation</t>
  </si>
  <si>
    <t>M19</t>
  </si>
  <si>
    <t>C19</t>
  </si>
  <si>
    <t>2k5/3R4/1pK1P1r1/p5p1/P2P4/2P5/8/8 w - - 2 60</t>
  </si>
  <si>
    <t>B20</t>
  </si>
  <si>
    <t>R7/4kp1p/4p1pP/1p2P3/p3P3/PrP4K/6P1/8 w - - 10 43</t>
  </si>
  <si>
    <t>-988.00</t>
  </si>
  <si>
    <t>-13.36</t>
  </si>
  <si>
    <t>4r1bk/6p1/2p2p1p/2N4P/1P1QP1q1/8/p3K3/4R3 w - - 0 87</t>
  </si>
  <si>
    <t>Saragossa opening</t>
  </si>
  <si>
    <t>C20</t>
  </si>
  <si>
    <t>8/p5k1/3pb1p1/2P1p3/7P/1Pq1b2N/1Q6/K2R3R b - - 9 34</t>
  </si>
  <si>
    <t>KP, Patzer opening</t>
  </si>
  <si>
    <t>18.02</t>
  </si>
  <si>
    <t>14.24</t>
  </si>
  <si>
    <t>1r4n1/5pk1/RP5p/6q1/2Q4p/3N4/5PP1/5BK1 w - - 1 61</t>
  </si>
  <si>
    <t>French defence</t>
  </si>
  <si>
    <t>-0.13</t>
  </si>
  <si>
    <t>3r2k1/5pbp/8/1q6/p2pQ3/P2N2P1/BP3PKP/8 b - - 10 38</t>
  </si>
  <si>
    <t>French, Chigorin variation</t>
  </si>
  <si>
    <t>988.37</t>
  </si>
  <si>
    <t>17.52</t>
  </si>
  <si>
    <t>8/r7/4k3/P7/1P6/1KPR1B2/7n/8 w - - 11 91</t>
  </si>
  <si>
    <t>Dutch, Von Pretzel gambit</t>
  </si>
  <si>
    <t>-0.10</t>
  </si>
  <si>
    <t>B06</t>
  </si>
  <si>
    <t>8/3k4/8/5Rp1/8/8/1P3K2/2r5 b - - 0 65</t>
  </si>
  <si>
    <t>Robatsch defence, three pawns attack</t>
  </si>
  <si>
    <t>250.00</t>
  </si>
  <si>
    <t>97.88</t>
  </si>
  <si>
    <t>r7/1K6/1P2k3/P3p3/8/8/1R6/8 b - - 2 79</t>
  </si>
  <si>
    <t>3Q4/1p6/p3pk2/4pp2/P7/KP6/2b4r/8 b - - 9 48</t>
  </si>
  <si>
    <t>Reti, Pirc-Lisitsin gambit</t>
  </si>
  <si>
    <t>-988.62</t>
  </si>
  <si>
    <t>8/8/4B3/1p6/1p3k2/2qb2p1/P5R1/3R3K b - - 19 91</t>
  </si>
  <si>
    <t>Dutch, Korchnoi attack</t>
  </si>
  <si>
    <t>B98</t>
  </si>
  <si>
    <t>2K5/P5p1/8/3kp1P1/7P/4p3/1r6/5B2 b - - 10 59</t>
  </si>
  <si>
    <t>Sicilian, Najdorf variation</t>
  </si>
  <si>
    <t>999.99</t>
  </si>
  <si>
    <t>B67</t>
  </si>
  <si>
    <t>1Q3b1k/1R6/P3p3/3p4/3q1r2/3B4/1PP5/1K6 w - - 9 68</t>
  </si>
  <si>
    <t>Sicilian, Richter-Rauzer, Rauzer attack, 7...a6 defence, 8...Bd7</t>
  </si>
  <si>
    <t>-26.81</t>
  </si>
  <si>
    <t>-18.81</t>
  </si>
  <si>
    <t>B78</t>
  </si>
  <si>
    <t>8/p4k2/5Np1/6P1/2p5/P2pb3/KP5R/2r5 b - - 13 65</t>
  </si>
  <si>
    <t>Sicilian, dragon, Yugoslav attack, 10.O-O-O</t>
  </si>
  <si>
    <t>8/1pr2p1R/p5p1/5kP1/PKP2P2/8/8/8 w - - 10 46</t>
  </si>
  <si>
    <t>Sicilian, Najdorf, Byrne (English) attack</t>
  </si>
  <si>
    <t>988.53</t>
  </si>
  <si>
    <t>6.60</t>
  </si>
  <si>
    <t>B96</t>
  </si>
  <si>
    <t>8/6k1/2Q5/pK6/8/2P5/1q6/8 w - - 0 62</t>
  </si>
  <si>
    <t>Sicilian, Najdorf, Polugayevsky, Simagin variation</t>
  </si>
  <si>
    <t>-1.10</t>
  </si>
  <si>
    <t>D48</t>
  </si>
  <si>
    <t>8/4R3/5kp1/5p2/3K4/5P2/8/8 b - - 0 52</t>
  </si>
  <si>
    <t>QGD semi-Slav, Meran</t>
  </si>
  <si>
    <t>-12.80</t>
  </si>
  <si>
    <t>-988.57</t>
  </si>
  <si>
    <t>6R1/1kp5/8/p1P2p2/P7/2p5/2P4P/1KB4q b - - 0 41</t>
  </si>
  <si>
    <t>Blackmar-Diemer, Euwe defence</t>
  </si>
  <si>
    <t>226.00</t>
  </si>
  <si>
    <t>12.77</t>
  </si>
  <si>
    <t>4r3/8/1pN3k1/1Pp5/2P5/5R2/3K4/8 w - - 4 78</t>
  </si>
  <si>
    <t>Queen's pawn, Lundin (Kevitz-Mikenas) defence</t>
  </si>
  <si>
    <t>D01</t>
  </si>
  <si>
    <t>6k1/3r4/5qp1/8/3N4/p7/3R4/KQ6 w - - 93 127</t>
  </si>
  <si>
    <t>Richter-Veresov attack, Richter variation</t>
  </si>
  <si>
    <t>M57</t>
  </si>
  <si>
    <t>3.77</t>
  </si>
  <si>
    <t>D15</t>
  </si>
  <si>
    <t>1k6/8/1R3r2/7Q/4p1K1/8/8/8 b - - 0 87</t>
  </si>
  <si>
    <t>QGD Slav, Tolush-Geller gambit</t>
  </si>
  <si>
    <t>0.32</t>
  </si>
  <si>
    <t>A27</t>
  </si>
  <si>
    <t>6R1/8/3n4/3pk3/6P1/8/2K5/8 b - - 0 65</t>
  </si>
  <si>
    <t>English, three knights system</t>
  </si>
  <si>
    <t>A21</t>
  </si>
  <si>
    <t>6r1/1p6/2p4k/p1qn1p1p/P4P2/1P1R2Pp/5Q1R/6K1 b - - 10 54</t>
  </si>
  <si>
    <t>English, Troeger defence</t>
  </si>
  <si>
    <t>298.85</t>
  </si>
  <si>
    <t>20.39</t>
  </si>
  <si>
    <t>1r6/3P1P1k/4P1p1/3P4/4Q2p/3K4/2B4q/8 w - - 4 65</t>
  </si>
  <si>
    <t>English, Anglo-Dutch defense</t>
  </si>
  <si>
    <t>-988.52</t>
  </si>
  <si>
    <t>-294.67</t>
  </si>
  <si>
    <t>A28</t>
  </si>
  <si>
    <t>8/8/8/1p5k/2bPp2p/B1p1n3/7N/6K1 w - - 0 66</t>
  </si>
  <si>
    <t>English, Bradley Beach variation</t>
  </si>
  <si>
    <t>0.10</t>
  </si>
  <si>
    <t>8/1p4pp/1p1kb3/1P4K1/3P3P/2N3P1/8/8 b - - 11 41</t>
  </si>
  <si>
    <t>C33</t>
  </si>
  <si>
    <t>2k3r1/p1p5/4p3/1pN1P3/2Q1PPp1/B3n3/2r5/R3K2R b - - 10 34</t>
  </si>
  <si>
    <t>KGA, bishop's gambit, Bledow variation</t>
  </si>
  <si>
    <t>M59</t>
  </si>
  <si>
    <t>M98</t>
  </si>
  <si>
    <t>C46</t>
  </si>
  <si>
    <t>8/8/1KQ5/5p2/2Bp4/1P4k1/8/4r3 w - - 1 62</t>
  </si>
  <si>
    <t>Three knights, Steinitz variation</t>
  </si>
  <si>
    <t>C40</t>
  </si>
  <si>
    <t>8/8/1B1b4/P1pk4/R5P1/7r/4K3/8 b - - 22 58</t>
  </si>
  <si>
    <t>Latvian counter-gambit</t>
  </si>
  <si>
    <t>1R6/5bk1/5r2/p7/P6P/1pP1KB2/8/8 b - - 10 59</t>
  </si>
  <si>
    <t>two knights defence, Fegatello attack</t>
  </si>
  <si>
    <t>C35</t>
  </si>
  <si>
    <t>8/4r2p/5bk1/2R5/5B2/6P1/3K4/8 b - - 10 52</t>
  </si>
  <si>
    <t>KGA, Cunningham defence</t>
  </si>
  <si>
    <t>A61</t>
  </si>
  <si>
    <t>8/p4r2/1p1p2k1/2pn4/P7/2B5/1P1R1KPP/8 w - - 8 43</t>
  </si>
  <si>
    <t>Benoni, Uhlmann variation</t>
  </si>
  <si>
    <t>A66</t>
  </si>
  <si>
    <t>8/8/PK1q4/1P6/5pk1/4p2p/7P/R3R3 w - - 11 147</t>
  </si>
  <si>
    <t>Benoni, Mikenas variation</t>
  </si>
  <si>
    <t>A45</t>
  </si>
  <si>
    <t>8/2R5/8/4k3/6P1/2n1K3/8/3b4 w - - 0 54</t>
  </si>
  <si>
    <t>Trompovsky attack (Ruth, Opovcensky opening)</t>
  </si>
  <si>
    <t>4rrk1/p1n1q1bp/1p1p2p1/2pPn3/1P2PN2/4B3/P2QB1PP/2R2R1K b - - 10 28</t>
  </si>
  <si>
    <t>8/3n4/8/2pP4/P1P2pk1/r4p2/3B2p1/2K1R1R1 w - - 10 55</t>
  </si>
  <si>
    <t>Czech Benoni defence</t>
  </si>
  <si>
    <t>-M32</t>
  </si>
  <si>
    <t>-M35</t>
  </si>
  <si>
    <t>1R6/3k4/8/B1p3p1/4b3/P2pbp1r/5R2/6K1 w - - 2 56</t>
  </si>
  <si>
    <t>8/8/3k4/P5Bp/1K5b/8/8/8 w - - 0 64</t>
  </si>
  <si>
    <t>-18.43</t>
  </si>
  <si>
    <t>8/1p2B3/pb6/3k3p/4p3/1K5P/8/8 b - - 3 69</t>
  </si>
  <si>
    <t>22.63</t>
  </si>
  <si>
    <t>7k/r1N4n/1pPp4/3PnQ2/1P6/8/4K2P/8 w - - 7 58</t>
  </si>
  <si>
    <t>20.91</t>
  </si>
  <si>
    <t>26.05</t>
  </si>
  <si>
    <t>1r6/5k2/8/p2NpB2/4KpP1/Bp3P2/8/8 w - - 2 65</t>
  </si>
  <si>
    <t>20.03</t>
  </si>
  <si>
    <t>20.08</t>
  </si>
  <si>
    <t>8/4kN2/p6p/1p1p3P/6P1/P2Bn3/7K/8 w - - 4 54</t>
  </si>
  <si>
    <t>8/4k3/5p2/3pn1pP/3N2P1/2Bb2K1/8/8 w - - 15 61</t>
  </si>
  <si>
    <t>0.01</t>
  </si>
  <si>
    <t>8/p7/3Q3p/6pP/3k2B1/6P1/5PK1/rq6 b - - 27 74</t>
  </si>
  <si>
    <t>0.03</t>
  </si>
  <si>
    <t>8/1p1k1pp1/4p2p/Pp1pP3/1P1PbPP1/4K3/3B3P/8 w - - 10 45</t>
  </si>
  <si>
    <t>8/6p1/3B2Pk/3b1P2/4r2K/1pp4P/5R2/8 w - - 10 110</t>
  </si>
  <si>
    <t>29.15</t>
  </si>
  <si>
    <t>4b3/2K1P1k1/2P2R2/3r2Bp/7P/8/8/8 w - - 3 72</t>
  </si>
  <si>
    <t>1r4k1/8/6R1/3p2PP/p1p5/P1n5/Br6/K3R3 b - - 10 196</t>
  </si>
  <si>
    <t>r5k1/2p3b1/r5p1/p2npbNp/Rp2N2P/1P1PBP2/1PP2K2/R7 b - - 10 76</t>
  </si>
  <si>
    <t>-0.03</t>
  </si>
  <si>
    <t>4k3/8/Bn1p1p2/2pPpPp1/2P1P2n/5PK1/1N6/8 b - - 80 172</t>
  </si>
  <si>
    <t>Q7/2k5/4p2p/2q2pp1/2P3P1/5P1P/6K1/8 w - - 10 58</t>
  </si>
  <si>
    <t>8/p7/1p6/2r1k3/P1P1P1p1/3BKb2/2P5/1R6 b - - 10 52</t>
  </si>
  <si>
    <t>-1.23</t>
  </si>
  <si>
    <t>8/p6p/8/8/8/3K3P/P5k1/8 w - - 0 41</t>
  </si>
  <si>
    <t>97.73</t>
  </si>
  <si>
    <t>8/2B1k3/4b3/8/1KP1P2P/8/6P1/8 w - - 1 44</t>
  </si>
  <si>
    <t>8/2p5/kp1r4/4N3/7P/p7/4K3/8 b - - 2 59</t>
  </si>
  <si>
    <t>M35</t>
  </si>
  <si>
    <t>14.33</t>
  </si>
  <si>
    <t>8/K1k5/2n2P2/PpB5/8/2P5/2P5/8 w - - 5 86</t>
  </si>
  <si>
    <t>6k1/6p1/4p2p/p7/p3P2P/Prb3Q1/6P1/K6R w - - 8 39</t>
  </si>
  <si>
    <t>8/6k1/2R3p1/7p/4R3/8/1K1rn3/8 w - - 10 50</t>
  </si>
  <si>
    <t>8/7p/7P/4B3/8/8/p2k2K1/8 b - - 0 66</t>
  </si>
  <si>
    <t>-16.18</t>
  </si>
  <si>
    <t>-298.73</t>
  </si>
  <si>
    <t>8/2B2p2/p3p1p1/1k2P1Pp/5n2/5K2/8/8 b - - 3 51</t>
  </si>
  <si>
    <t>18.57</t>
  </si>
  <si>
    <t>988.70</t>
  </si>
  <si>
    <t>8/KP5p/6p1/4k3/8/6P1/1R5P/2r5 b - - 2 51</t>
  </si>
  <si>
    <t>6k1/6p1/1bq2p2/1p2p3/1P2P3/P2N1PKQ/8/8 b - - 23 55</t>
  </si>
  <si>
    <t>14.76</t>
  </si>
  <si>
    <t>15.49</t>
  </si>
  <si>
    <t>6k1/b5p1/p6p/4pp2/1B6/1R6/PPP1N1KP/8 w - - 0 37</t>
  </si>
  <si>
    <t>298.69</t>
  </si>
  <si>
    <t>21.96</t>
  </si>
  <si>
    <t>2k5/8/2R5/P6q/1N2B3/1K6/8/8 b - - 4 111</t>
  </si>
  <si>
    <t>-97.92</t>
  </si>
  <si>
    <t>-24.82</t>
  </si>
  <si>
    <t>8/8/5p2/1K2bk2/7R/8/1pr5/8 w - - 0 100</t>
  </si>
  <si>
    <t>-17.68</t>
  </si>
  <si>
    <t>-M43</t>
  </si>
  <si>
    <t>1q1k3r/5p1P/Q3pP2/4P3/2p5/2P2P2/4K3/n7 b - - 0 40</t>
  </si>
  <si>
    <t>-2.41</t>
  </si>
  <si>
    <t>8/5k2/2p4P/2P2p2/8/8/4K3/8 b - - 0 57</t>
  </si>
  <si>
    <t>24.08</t>
  </si>
  <si>
    <t>16.41</t>
  </si>
  <si>
    <t>5k2/B1r5/2N2p2/1B2p3/P5bp/8/7K/3R4 w - - 0 49</t>
  </si>
  <si>
    <t>4rk2/2p1rb2/1p6/pPpP4/P1QqBPp1/6Pp/4R2P/4RK2 w - - 10 53</t>
  </si>
  <si>
    <t>325.97</t>
  </si>
  <si>
    <t>988.88</t>
  </si>
  <si>
    <t>5k2/3R3p/6p1/2p5/p7/P7/7r/3KR3 w - - 0 52</t>
  </si>
  <si>
    <t>2.38</t>
  </si>
  <si>
    <t>8/7k/5b1p/3R3P/6K1/8/8/8 w - - 0 78</t>
  </si>
  <si>
    <t>1k6/p1p2p2/1p6/5q2/7Q/7K/PPPn4/R7 w - - 12 36</t>
  </si>
  <si>
    <t>2.31</t>
  </si>
  <si>
    <t>8/p1R5/6k1/8/1r6/1P6/2K5/8 w - - 0 51</t>
  </si>
  <si>
    <t>8/6Bk/7P/3b4/5p2/5P2/5K2/8 w - - 10 123</t>
  </si>
  <si>
    <t>8/8/1p1k4/1K1P1p1p/P1P1n2P/6P1/6P1/8 b - - 10 47</t>
  </si>
  <si>
    <t>White disconnects</t>
  </si>
  <si>
    <t>4R2b/8/5r1p/1p1k2pP/p7/P1P3K1/1P6/8 w - - 0 58</t>
  </si>
  <si>
    <t>-M52</t>
  </si>
  <si>
    <t>-97.69</t>
  </si>
  <si>
    <t>r6k/8/3p3p/3Pn3/4Pp2/5Q1P/1p2N3/3R3K b - - 0 48</t>
  </si>
  <si>
    <t>6k1/8/2Q5/7p/7P/6P1/4q3/6K1 b - - 10 61</t>
  </si>
  <si>
    <t>M36</t>
  </si>
  <si>
    <t>8/8/2K1k1P1/1p2Bp2/1P3P2/8/3n4/8 w - - 7 87</t>
  </si>
  <si>
    <t>8/8/6R1/2k1r3/2p5/7P/5K2/8 w - - 0 68</t>
  </si>
  <si>
    <t>1kr5/p1r4p/Bp1Q4/2p3PP/P7/2P1p3/4K3/8 w - - 1 48</t>
  </si>
  <si>
    <t>avge duration</t>
  </si>
  <si>
    <t>avge duration (secs.)</t>
  </si>
  <si>
    <t>avge game budget, secs.</t>
  </si>
  <si>
    <t>avge game budget, hours</t>
  </si>
  <si>
    <t>avge duration (hrs.)</t>
  </si>
  <si>
    <t>19:22:18 on 2020.08.19</t>
  </si>
  <si>
    <t>20:26:11 on 2020.08.22</t>
  </si>
  <si>
    <t>17:46:53 on 2020.08.20</t>
  </si>
  <si>
    <t>07:25:37 on 2020.08.23</t>
  </si>
  <si>
    <t>14:11:30 on 2020.08.22</t>
  </si>
  <si>
    <t>13:22:04 on 2020.08.21</t>
  </si>
  <si>
    <t>06:24:15 on 2020.08.23</t>
  </si>
  <si>
    <t>09:10:53 on 2020.08.22</t>
  </si>
  <si>
    <t>13:53:05 on 2020.08.20</t>
  </si>
  <si>
    <t>01:37:00 on 2020.08.21</t>
  </si>
  <si>
    <t>15:28:53 on 2020.08.21</t>
  </si>
  <si>
    <t>22:59:56 on 2020.08.19</t>
  </si>
  <si>
    <t>02:13:04 on 2020.08.20</t>
  </si>
  <si>
    <t>10:34:07 on 2020.08.20</t>
  </si>
  <si>
    <t>19:10:42 on 2020.08.22</t>
  </si>
  <si>
    <t>11:42:43 on 2020.08.21</t>
  </si>
  <si>
    <t>03:28:38 on 2020.08.20</t>
  </si>
  <si>
    <t>03:34:49 on 2020.08.21</t>
  </si>
  <si>
    <t>02:16:37 on 2020.08.23</t>
  </si>
  <si>
    <t>11:29:39 on 2020.08.22</t>
  </si>
  <si>
    <t>05:18:50 on 2020.08.20</t>
  </si>
  <si>
    <t>07:19:00 on 2020.08.22</t>
  </si>
  <si>
    <t>02:45:05 on 2020.08.21</t>
  </si>
  <si>
    <t>08:31:19 on 2020.08.21</t>
  </si>
  <si>
    <t>01:14:09 on 2020.08.20</t>
  </si>
  <si>
    <t>21:49:22 on 2020.08.21</t>
  </si>
  <si>
    <t>15:01:19 on 2020.08.20</t>
  </si>
  <si>
    <t>05:24:44 on 2020.08.23</t>
  </si>
  <si>
    <t>09:38:10 on 2020.08.20</t>
  </si>
  <si>
    <t>12:11:46 on 2020.08.22</t>
  </si>
  <si>
    <t>03:05:30 on 2020.08.23</t>
  </si>
  <si>
    <t>16:55:01 on 2020.08.20</t>
  </si>
  <si>
    <t>21:05:29 on 2020.08.19</t>
  </si>
  <si>
    <t>07:33:50 on 2020.08.21</t>
  </si>
  <si>
    <t>06:21:24 on 2020.08.22</t>
  </si>
  <si>
    <t>23:09:43 on 2020.08.22</t>
  </si>
  <si>
    <t>10:48:01 on 2020.08.21</t>
  </si>
  <si>
    <t>23:27:47 on 2020.08.20</t>
  </si>
  <si>
    <t>12:17:37 on 2020.08.21</t>
  </si>
  <si>
    <t>16:05:17 on 2020.08.22</t>
  </si>
  <si>
    <t>21:12:34 on 2020.08.22</t>
  </si>
  <si>
    <t>05:20:25 on 2020.08.22</t>
  </si>
  <si>
    <t>05:29:22 on 2020.08.21</t>
  </si>
  <si>
    <t>11:48:49 on 2020.08.20</t>
  </si>
  <si>
    <t>06:29:59 on 2020.08.21</t>
  </si>
  <si>
    <t>16:12:38 on 2020.08.19</t>
  </si>
  <si>
    <t>19:46:12 on 2020.08.21</t>
  </si>
  <si>
    <t>08:26:42 on 2020.08.23</t>
  </si>
  <si>
    <t>14:29:27 on 2020.08.21</t>
  </si>
  <si>
    <t>07:22:53 on 2020.08.20</t>
  </si>
  <si>
    <t>22:24:48 on 2020.08.20</t>
  </si>
  <si>
    <t>13:05:07 on 2020.08.22</t>
  </si>
  <si>
    <t>10:40:59 on 2020.08.23</t>
  </si>
  <si>
    <t>20:47:07 on 2020.08.21</t>
  </si>
  <si>
    <t>02:44:52 on 2020.08.22</t>
  </si>
  <si>
    <t>22:39:59 on 2020.08.21</t>
  </si>
  <si>
    <t>04:04:42 on 2020.08.23</t>
  </si>
  <si>
    <t>19:52:47 on 2020.08.20</t>
  </si>
  <si>
    <t>09:24:17 on 2020.08.21</t>
  </si>
  <si>
    <t>03:52:42 on 2020.08.22</t>
  </si>
  <si>
    <t>01:09:16 on 2020.08.22</t>
  </si>
  <si>
    <t>17:03:16 on 2020.08.22</t>
  </si>
  <si>
    <t>20:08:54 on 2020.08.19</t>
  </si>
  <si>
    <t>08:14:42 on 2020.08.22</t>
  </si>
  <si>
    <t>11:47:07 on 2020.08.23</t>
  </si>
  <si>
    <t>22:11:20 on 2020.08.22</t>
  </si>
  <si>
    <t>15:07:35 on 2020.08.19</t>
  </si>
  <si>
    <t>15:14:21 on 2020.08.22</t>
  </si>
  <si>
    <t>00:08:56 on 2020.08.23</t>
  </si>
  <si>
    <t>18:40:16 on 2020.08.21</t>
  </si>
  <si>
    <t>16:34:37 on 2020.08.21</t>
  </si>
  <si>
    <t>00:04:54 on 2020.08.20</t>
  </si>
  <si>
    <t>04:14:09 on 2020.08.20</t>
  </si>
  <si>
    <t>15:58:44 on 2020.08.20</t>
  </si>
  <si>
    <t>04:22:49 on 2020.08.21</t>
  </si>
  <si>
    <t>17:13:54 on 2020.08.19</t>
  </si>
  <si>
    <t>00:28:19 on 2020.08.21</t>
  </si>
  <si>
    <t>17:32:17 on 2020.08.21</t>
  </si>
  <si>
    <t>12:46:57 on 2020.08.20</t>
  </si>
  <si>
    <t>22:01:02 on 2020.08.19</t>
  </si>
  <si>
    <t>23:57:14 on 2020.08.21</t>
  </si>
  <si>
    <t>18:16:21 on 2020.08.19</t>
  </si>
  <si>
    <t>01:09:21 on 2020.08.23</t>
  </si>
  <si>
    <t>18:39:02 on 2020.08.20</t>
  </si>
  <si>
    <t>08:28:24 on 2020.08.20</t>
  </si>
  <si>
    <t>10:15:46 on 2020.08.22</t>
  </si>
  <si>
    <t>09:29:22 on 2020.08.23</t>
  </si>
  <si>
    <t>21:13:56 on 2020.08.20</t>
  </si>
  <si>
    <t>06:08:54 on 2020.08.20</t>
  </si>
  <si>
    <t>17:50:55 on 2020.08.22</t>
  </si>
  <si>
    <t>72/15.2</t>
  </si>
  <si>
    <t>Va-Ch</t>
  </si>
  <si>
    <t>73/15.3</t>
  </si>
  <si>
    <t>Ru-Ig</t>
  </si>
  <si>
    <t>44/9.4</t>
  </si>
  <si>
    <t>57/12.2</t>
  </si>
  <si>
    <t>Ig-Sl</t>
  </si>
  <si>
    <t>Wa-Ru</t>
  </si>
  <si>
    <t>74/15.4</t>
  </si>
  <si>
    <t>Wa-Ne</t>
  </si>
  <si>
    <t>5/1.5</t>
  </si>
  <si>
    <t>Dm-Ne</t>
  </si>
  <si>
    <t>TCEC 19, Qualification League results</t>
  </si>
  <si>
    <t>TCEC 19, League 3 results</t>
  </si>
  <si>
    <t>SlowChess Blitz Classic 2.25</t>
  </si>
  <si>
    <t>A0lite v0.1.1_BadGyal9_LittleEnder12p</t>
  </si>
  <si>
    <t>M3</t>
  </si>
  <si>
    <t>52.90</t>
  </si>
  <si>
    <t>15:15:26 on 2020.08.06</t>
  </si>
  <si>
    <t>8/4Q2p/6p1/5p1k/5P2/8/5P1P/5B1K w - - 2 47</t>
  </si>
  <si>
    <t>Weiss 1.0-dev</t>
  </si>
  <si>
    <t>0.57</t>
  </si>
  <si>
    <t>16:09:52 on 2020.08.06</t>
  </si>
  <si>
    <t>8/8/k2N4/3P4/KP6/8/2n5/8 b - - 0 106</t>
  </si>
  <si>
    <t>Monolith 20200804</t>
  </si>
  <si>
    <t>Tucano 8.28_dev_16GiB</t>
  </si>
  <si>
    <t>34.57</t>
  </si>
  <si>
    <t>17:27:31 on 2020.08.06</t>
  </si>
  <si>
    <t>C69</t>
  </si>
  <si>
    <t>8/3k2p1/PR6/K7/1P6/8/8/6r1 b - - 6 77</t>
  </si>
  <si>
    <t>Ruy Lopez, exchange, Bronstein variation</t>
  </si>
  <si>
    <t>Bagatur 2.2</t>
  </si>
  <si>
    <t>18:39:05 on 2020.08.06</t>
  </si>
  <si>
    <t>A36</t>
  </si>
  <si>
    <t>6K1/1r6/8/5p2/5Pk1/2R3P1/8/8 b - - 35 127</t>
  </si>
  <si>
    <t>English, ultra-symmetrical variation</t>
  </si>
  <si>
    <t>FabChess 1.15</t>
  </si>
  <si>
    <t>Asymptote 0.9-dev_20200804</t>
  </si>
  <si>
    <t>22.76</t>
  </si>
  <si>
    <t>198.37</t>
  </si>
  <si>
    <t>19:58:52 on 2020.08.06</t>
  </si>
  <si>
    <t>k7/2p5/q3p3/1rQpP3/5R2/PP2B3/2P5/1K6 w - - 1 52</t>
  </si>
  <si>
    <t>ChessFighter 3.5.1</t>
  </si>
  <si>
    <t>Combusken 1.3.0-TCEC19</t>
  </si>
  <si>
    <t>-0.01</t>
  </si>
  <si>
    <t>21:01:09 on 2020.08.06</t>
  </si>
  <si>
    <t>8/3k4/1p3Rp1/1P4P1/2Bp1P1K/6r1/8/4b3 w - - 10 66</t>
  </si>
  <si>
    <t>-18.79</t>
  </si>
  <si>
    <t>22:12:53 on 2020.08.06</t>
  </si>
  <si>
    <t>1k6/r2P2r1/8/3Qp2p/2N1P3/7K/5P2/7q w - - 3 73</t>
  </si>
  <si>
    <t>-0.30</t>
  </si>
  <si>
    <t>23:29:25 on 2020.08.06</t>
  </si>
  <si>
    <t>8/8/6K1/8/4P2p/8/6pk/3R4 b - - 0 91</t>
  </si>
  <si>
    <t>-8.82</t>
  </si>
  <si>
    <t>00:40:58 on 2020.08.07</t>
  </si>
  <si>
    <t>8/8/8/6pn/6P1/7k/1r6/6K1 w - - 0 104</t>
  </si>
  <si>
    <t>French, classical, Steinitz variation</t>
  </si>
  <si>
    <t>-M92</t>
  </si>
  <si>
    <t>-6.01</t>
  </si>
  <si>
    <t>01:55:15 on 2020.08.07</t>
  </si>
  <si>
    <t>B01</t>
  </si>
  <si>
    <t>8/8/4k1KP/4P3/4P3/7r/8/8 b - - 0 53</t>
  </si>
  <si>
    <t>Scandinavian (centre counter) defence</t>
  </si>
  <si>
    <t>02:51:44 on 2020.08.07</t>
  </si>
  <si>
    <t>B43</t>
  </si>
  <si>
    <t>8/8/8/7p/5BkP/6P1/5r2/2K5 b - - 93 115</t>
  </si>
  <si>
    <t>Sicilian, Kan, 5.Nc3</t>
  </si>
  <si>
    <t>12</t>
  </si>
  <si>
    <t>M61</t>
  </si>
  <si>
    <t>19.82</t>
  </si>
  <si>
    <t>04:09:14 on 2020.08.07</t>
  </si>
  <si>
    <t>D12</t>
  </si>
  <si>
    <t>6B1/p7/6pk/8/8/K5P1/8/8 w - - 0 62</t>
  </si>
  <si>
    <t>QGD Slav, 4.e3 Bf5</t>
  </si>
  <si>
    <t>13</t>
  </si>
  <si>
    <t>White mates</t>
  </si>
  <si>
    <t>327.66</t>
  </si>
  <si>
    <t>19.72</t>
  </si>
  <si>
    <t>05:13:39 on 2020.08.07</t>
  </si>
  <si>
    <t>7R/1p1Nbq2/2p1r1p1/p5k1/7P/P4Q2/1P3PK1/8 b - - 0 47</t>
  </si>
  <si>
    <t>14</t>
  </si>
  <si>
    <t>-12.47</t>
  </si>
  <si>
    <t>06:12:06 on 2020.08.07</t>
  </si>
  <si>
    <t>A20</t>
  </si>
  <si>
    <t>8/7p/8/7P/5KP1/3N4/4P1q1/1k6 b - - 5 59</t>
  </si>
  <si>
    <t>15</t>
  </si>
  <si>
    <t>81.74</t>
  </si>
  <si>
    <t>M24</t>
  </si>
  <si>
    <t>07:18:22 on 2020.08.07</t>
  </si>
  <si>
    <t>3kr3/3q4/1B6/3Q3P/2p2PPK/2P2B2/8/8 b - - 12 79</t>
  </si>
  <si>
    <t>16</t>
  </si>
  <si>
    <t>20.49</t>
  </si>
  <si>
    <t>247.53</t>
  </si>
  <si>
    <t>08:31:14 on 2020.08.07</t>
  </si>
  <si>
    <t>B07</t>
  </si>
  <si>
    <t>8/5k2/5pN1/P4P1p/1p2p2P/3p4/2K5/8 w - - 0 86</t>
  </si>
  <si>
    <t>Pirc defence</t>
  </si>
  <si>
    <t>17</t>
  </si>
  <si>
    <t>09:44:15 on 2020.08.07</t>
  </si>
  <si>
    <t>5k2/ppr2p1R/3p4/1r3P2/1n4P1/2P5/3B4/3K3R b - - 8 44</t>
  </si>
  <si>
    <t>18</t>
  </si>
  <si>
    <t>10:35:56 on 2020.08.07</t>
  </si>
  <si>
    <t>8/4Kp1k/r4P2/8/8/r7/8/3Q4 b - - 10 58</t>
  </si>
  <si>
    <t>19</t>
  </si>
  <si>
    <t>0.05</t>
  </si>
  <si>
    <t>11:39:43 on 2020.08.07</t>
  </si>
  <si>
    <t>B02</t>
  </si>
  <si>
    <t>8/8/7r/1Q4K1/3p2P1/P7/3k4/7r w - - 10 78</t>
  </si>
  <si>
    <t>Alekhine's defence</t>
  </si>
  <si>
    <t>20</t>
  </si>
  <si>
    <t>12:48:22 on 2020.08.07</t>
  </si>
  <si>
    <t>B70</t>
  </si>
  <si>
    <t>r1b2b1r/2k2p2/2p1p1p1/p2np2p/N6P/3B1P2/PPPB2P1/2KR3R b - - 11 19</t>
  </si>
  <si>
    <t>Sicilian, dragon variation</t>
  </si>
  <si>
    <t>21</t>
  </si>
  <si>
    <t>-35.12</t>
  </si>
  <si>
    <t>-11.61</t>
  </si>
  <si>
    <t>13:19:11 on 2020.08.07</t>
  </si>
  <si>
    <t>r7/8/4p3/3b4/1kpR4/1p6/5R2/1K6 b - - 11 95</t>
  </si>
  <si>
    <t>22</t>
  </si>
  <si>
    <t>14:35:05 on 2020.08.07</t>
  </si>
  <si>
    <t>8/6kp/4Qb2/BP1p2p1/R5Pn/2P4P/5P2/2q2BK1 b - - 8 38</t>
  </si>
  <si>
    <t>23</t>
  </si>
  <si>
    <t>M21</t>
  </si>
  <si>
    <t>11.86</t>
  </si>
  <si>
    <t>15:27:06 on 2020.08.07</t>
  </si>
  <si>
    <t>6k1/2r2p2/pp1pnQ2/4p2P/4b3/8/PP2B3/K4R2 w - - 1 33</t>
  </si>
  <si>
    <t>24</t>
  </si>
  <si>
    <t>1.12</t>
  </si>
  <si>
    <t>16:19:01 on 2020.08.07</t>
  </si>
  <si>
    <t>8/1P6/3r2k1/2n5/5p2/5K2/8/8 w - - 0 79</t>
  </si>
  <si>
    <t>25</t>
  </si>
  <si>
    <t>66.09</t>
  </si>
  <si>
    <t>17:27:34 on 2020.08.07</t>
  </si>
  <si>
    <t>8/5RQk/p7/2p5/6P1/7P/PP1p1P1K/8 b - - 0 49</t>
  </si>
  <si>
    <t>26</t>
  </si>
  <si>
    <t>18:27:42 on 2020.08.07</t>
  </si>
  <si>
    <t>8/5p2/2k5/4Pp1p/2K2P1P/8/8/8 b - - 16 130</t>
  </si>
  <si>
    <t>Scotch gambit, Benima defence</t>
  </si>
  <si>
    <t>27</t>
  </si>
  <si>
    <t>19:50:01 on 2020.08.07</t>
  </si>
  <si>
    <t>8/5pk1/1R2p1p1/1P2P1p1/2B5/5P1P/r5r1/4R1K1 w - - 8 45</t>
  </si>
  <si>
    <t>28</t>
  </si>
  <si>
    <t>12.53</t>
  </si>
  <si>
    <t>18.77</t>
  </si>
  <si>
    <t>20:40:32 on 2020.08.07</t>
  </si>
  <si>
    <t>8/p7/6KP/1Bn1P1P1/8/7r/1k6/3R4 w - - 1 102</t>
  </si>
  <si>
    <t>29</t>
  </si>
  <si>
    <t>316.93</t>
  </si>
  <si>
    <t>34.17</t>
  </si>
  <si>
    <t>21:57:46 on 2020.08.07</t>
  </si>
  <si>
    <t>D13</t>
  </si>
  <si>
    <t>8/1k3B2/2p5/2P5/3P1Kp1/3b2P1/8/8 w - - 3 37</t>
  </si>
  <si>
    <t>QGD Slav, exchange variation</t>
  </si>
  <si>
    <t>30</t>
  </si>
  <si>
    <t>0.07</t>
  </si>
  <si>
    <t>22:55:34 on 2020.08.07</t>
  </si>
  <si>
    <t>B40</t>
  </si>
  <si>
    <t>8/8/7p/3K3P/1p6/1P2k3/2B5/4b3 w - - 10 137</t>
  </si>
  <si>
    <t>31</t>
  </si>
  <si>
    <t>00:16:51 on 2020.08.08</t>
  </si>
  <si>
    <t>3r4/3P1pk1/8/p2R3p/1b2Np2/1P3K2/5P2/8 b - - 12 60</t>
  </si>
  <si>
    <t>32</t>
  </si>
  <si>
    <t>01:18:04 on 2020.08.08</t>
  </si>
  <si>
    <t>A07</t>
  </si>
  <si>
    <t>8/1b6/4B3/1pk5/p5p1/P1P3K1/8/8 w - - 28 77</t>
  </si>
  <si>
    <t>Reti, King's Indian attack (Barcza system)</t>
  </si>
  <si>
    <t>33</t>
  </si>
  <si>
    <t>02:25:14 on 2020.08.08</t>
  </si>
  <si>
    <t>D03</t>
  </si>
  <si>
    <t>8/2b3k1/8/3P2pP/4B1p1/6P1/1p3K2/8 w - - 26 86</t>
  </si>
  <si>
    <t>Torre attack (Tartakower variation)</t>
  </si>
  <si>
    <t>34</t>
  </si>
  <si>
    <t>-0.04</t>
  </si>
  <si>
    <t>03:47:49 on 2020.08.08</t>
  </si>
  <si>
    <t>8/4r1k1/p7/Pb6/8/5B2/3Kp3/4R3 w - - 12 72</t>
  </si>
  <si>
    <t>Nimzovich-Larsen attack, English variation</t>
  </si>
  <si>
    <t>35</t>
  </si>
  <si>
    <t>04:53:57 on 2020.08.08</t>
  </si>
  <si>
    <t>C36</t>
  </si>
  <si>
    <t>8/8/4k3/R4p2/p1r3pK/8/8/4B3 w - - 10 69</t>
  </si>
  <si>
    <t>KGA, Abbazia defence, modern variation</t>
  </si>
  <si>
    <t>36</t>
  </si>
  <si>
    <t>-29.20</t>
  </si>
  <si>
    <t>06:01:23 on 2020.08.08</t>
  </si>
  <si>
    <t>B30</t>
  </si>
  <si>
    <t>8/8/5p2/6kp/7n/5b2/4pK2/1R6 w - - 2 68</t>
  </si>
  <si>
    <t>Sicilian, Nimzovich-Rossolimo attack (without ...d6)</t>
  </si>
  <si>
    <t>37</t>
  </si>
  <si>
    <t>81.83</t>
  </si>
  <si>
    <t>5.53</t>
  </si>
  <si>
    <t>07:11:41 on 2020.08.08</t>
  </si>
  <si>
    <t>1r4k1/2r2R1Q/3p3P/3P2P1/P6q/1PN2R2/1K6/8 b - - 0 47</t>
  </si>
  <si>
    <t>Sicilian, Najdorf</t>
  </si>
  <si>
    <t>38</t>
  </si>
  <si>
    <t>-11.54</t>
  </si>
  <si>
    <t>08:04:01 on 2020.08.08</t>
  </si>
  <si>
    <t>3n4/3rb3/7R/8/5K2/8/5k2/8 w - - 0 77</t>
  </si>
  <si>
    <t>39</t>
  </si>
  <si>
    <t>-0.09</t>
  </si>
  <si>
    <t>09:10:48 on 2020.08.08</t>
  </si>
  <si>
    <t>8/4r3/1p6/1Pp2p1k/2Pp1P2/p2P2K1/R1P5/8 w - - 67 98</t>
  </si>
  <si>
    <t>40</t>
  </si>
  <si>
    <t>-18.57</t>
  </si>
  <si>
    <t>-M47</t>
  </si>
  <si>
    <t>10:26:03 on 2020.08.08</t>
  </si>
  <si>
    <t>8/8/1bbp3p/p4k2/8/2P3K1/1P2N1P1/8 b - - 15 56</t>
  </si>
  <si>
    <t>41</t>
  </si>
  <si>
    <t>198.63</t>
  </si>
  <si>
    <t>11:35:16 on 2020.08.08</t>
  </si>
  <si>
    <t>D08</t>
  </si>
  <si>
    <t>2k1r3/2p3K1/1pN1P3/pP2p3/P2bP3/8/3R4/8 w - - 19 59</t>
  </si>
  <si>
    <t>QGD, Albin counter-gambit</t>
  </si>
  <si>
    <t>42</t>
  </si>
  <si>
    <t>12:45:17 on 2020.08.08</t>
  </si>
  <si>
    <t>A52</t>
  </si>
  <si>
    <t>8/4n3/7p/6Pk/8/8/1K5P/8 w - - 0 52</t>
  </si>
  <si>
    <t>Budapest, Rubinstein variation</t>
  </si>
  <si>
    <t>43</t>
  </si>
  <si>
    <t>-21.69</t>
  </si>
  <si>
    <t>13:41:05 on 2020.08.08</t>
  </si>
  <si>
    <t>A19</t>
  </si>
  <si>
    <t>8/1p5R/2k2p2/5nr1/6pK/1PN3P1/P6P/8 w - - 4 49</t>
  </si>
  <si>
    <t>English, Mikenas-Carls, Sicilian variation</t>
  </si>
  <si>
    <t>44</t>
  </si>
  <si>
    <t>M10</t>
  </si>
  <si>
    <t>8.09</t>
  </si>
  <si>
    <t>14:36:06 on 2020.08.08</t>
  </si>
  <si>
    <t>8/3k4/8/3p4/1QbP4/5K2/8/8 b - - 0 69</t>
  </si>
  <si>
    <t>Nimzovich-Larsen attack, classical variation</t>
  </si>
  <si>
    <t>45</t>
  </si>
  <si>
    <t>15:44:07 on 2020.08.08</t>
  </si>
  <si>
    <t>5k2/1Q3r2/p2P3p/2P5/8/5R2/2q5/5K2 b - - 10 61</t>
  </si>
  <si>
    <t>English, Kramnik-Shirov counterattack</t>
  </si>
  <si>
    <t>46</t>
  </si>
  <si>
    <t>17.58</t>
  </si>
  <si>
    <t>17.60</t>
  </si>
  <si>
    <t>16:45:06 on 2020.08.08</t>
  </si>
  <si>
    <t>3rk2B/1pq5/2p1p1Q1/p3P3/P1PP3p/1P3Rb1/8/6K1 b - - 0 42</t>
  </si>
  <si>
    <t>47</t>
  </si>
  <si>
    <t>11.04</t>
  </si>
  <si>
    <t>17:50:43 on 2020.08.08</t>
  </si>
  <si>
    <t>8/r7/8/R6N/6k1/5p2/5K2/8 w - - 0 76</t>
  </si>
  <si>
    <t>48</t>
  </si>
  <si>
    <t>18:58:28 on 2020.08.08</t>
  </si>
  <si>
    <t>A30</t>
  </si>
  <si>
    <t>8/5ppk/p7/1p1qP3/5P1n/1P1p3P/P2B2PK/6Q1 b - - 28 47</t>
  </si>
  <si>
    <t>49</t>
  </si>
  <si>
    <t>30.54</t>
  </si>
  <si>
    <t>19:54:53 on 2020.08.08</t>
  </si>
  <si>
    <t>6B1/7Q/2p2ppk/2b4p/P4qb1/5N1P/1P3P2/5K2 b - - 3 37</t>
  </si>
  <si>
    <t>50</t>
  </si>
  <si>
    <t>0.14</t>
  </si>
  <si>
    <t>20:43:24 on 2020.08.08</t>
  </si>
  <si>
    <t>8/4k3/2b3p1/4P1N1/7P/5pK1/8/8 b - - 13 60</t>
  </si>
  <si>
    <t>51</t>
  </si>
  <si>
    <t>21:40:40 on 2020.08.08</t>
  </si>
  <si>
    <t>E60</t>
  </si>
  <si>
    <t>8/6k1/8/R6p/7P/6PK/8/3r4 b - - 74 135</t>
  </si>
  <si>
    <t>King's Indian, 3.Nf3</t>
  </si>
  <si>
    <t>52</t>
  </si>
  <si>
    <t>-3.12</t>
  </si>
  <si>
    <t>23:16:02 on 2020.08.08</t>
  </si>
  <si>
    <t>B21</t>
  </si>
  <si>
    <t>8/6R1/5k2/8/4p2p/7r/4K3/8 w - - 0 71</t>
  </si>
  <si>
    <t>Sicilian, Grand Prix attack</t>
  </si>
  <si>
    <t>53</t>
  </si>
  <si>
    <t>00:23:17 on 2020.08.09</t>
  </si>
  <si>
    <t>D44</t>
  </si>
  <si>
    <t>8/R7/4pP2/1k1q1r2/6PP/4B3/p4P1K/8 b - - 0 50</t>
  </si>
  <si>
    <t>QGD semi-Slav, anti-Meran, Lilienthal variation</t>
  </si>
  <si>
    <t>54</t>
  </si>
  <si>
    <t>-30.96</t>
  </si>
  <si>
    <t>01:20:07 on 2020.08.09</t>
  </si>
  <si>
    <t>D45</t>
  </si>
  <si>
    <t>8/8/5p1p/8/2Bb1k2/p4p1P/2K5/8 w - - 6 56</t>
  </si>
  <si>
    <t>55</t>
  </si>
  <si>
    <t>0.84</t>
  </si>
  <si>
    <t>02:26:05 on 2020.08.09</t>
  </si>
  <si>
    <t>8/5p2/4b3/4k3/8/8/3R2P1/4K3 w - - 0 131</t>
  </si>
  <si>
    <t>56</t>
  </si>
  <si>
    <t>M49</t>
  </si>
  <si>
    <t>20.95</t>
  </si>
  <si>
    <t>03:47:58 on 2020.08.09</t>
  </si>
  <si>
    <t>B36</t>
  </si>
  <si>
    <t>r4k2/4p3/1K1p4/p2P4/P1B5/1P6/4R3/8 w - - 1 66</t>
  </si>
  <si>
    <t>Sicilian, accelerated fianchetto, Gurgenidze variation</t>
  </si>
  <si>
    <t>57</t>
  </si>
  <si>
    <t>327.50</t>
  </si>
  <si>
    <t>8.82</t>
  </si>
  <si>
    <t>04:55:03 on 2020.08.09</t>
  </si>
  <si>
    <t>6k1/8/4P1P1/5K2/p7/8/P7/8 b - - 0 87</t>
  </si>
  <si>
    <t>Giuoco Pianissimo, Canal variation</t>
  </si>
  <si>
    <t>58</t>
  </si>
  <si>
    <t>06:07:27 on 2020.08.09</t>
  </si>
  <si>
    <t>8/5kp1/8/6P1/5N2/4K1n1/8/8 b - - 0 109</t>
  </si>
  <si>
    <t>59</t>
  </si>
  <si>
    <t>-81.80</t>
  </si>
  <si>
    <t>07:20:40 on 2020.08.09</t>
  </si>
  <si>
    <t>5r2/8/3p2kp/3P4/5n2/1p3P2/p4RNK/2r5 b - - 3 61</t>
  </si>
  <si>
    <t>60</t>
  </si>
  <si>
    <t>-0.06</t>
  </si>
  <si>
    <t>08:37:46 on 2020.08.09</t>
  </si>
  <si>
    <t>R7/2k5/8/P1r2n2/5Ppp/3P4/2p3PK/1R6 w - - 17 66</t>
  </si>
  <si>
    <t>Queen's bishop game</t>
  </si>
  <si>
    <t>61</t>
  </si>
  <si>
    <t>09:44:45 on 2020.08.09</t>
  </si>
  <si>
    <t>B31</t>
  </si>
  <si>
    <t>8/6k1/6Rp/6pK/8/r5PP/8/8 b - - 10 60</t>
  </si>
  <si>
    <t>Sicilian, Nimzovich-Rossolimo attack (with ...g6, without ...d6)</t>
  </si>
  <si>
    <t>62</t>
  </si>
  <si>
    <t>10:50:30 on 2020.08.09</t>
  </si>
  <si>
    <t>D91</t>
  </si>
  <si>
    <t>1R3b2/5k2/p1r1p2p/P3P1p1/5p2/5P2/1B3PKP/8 w - - 8 43</t>
  </si>
  <si>
    <t>Gruenfeld, 5.Bg5</t>
  </si>
  <si>
    <t>63</t>
  </si>
  <si>
    <t>-198.55</t>
  </si>
  <si>
    <t>-23.71</t>
  </si>
  <si>
    <t>11:47:31 on 2020.08.09</t>
  </si>
  <si>
    <t>8/8/7p/1Nb5/1P3p2/5k2/2K3p1/8 w - - 0 77</t>
  </si>
  <si>
    <t>French, advance, Euwe variation</t>
  </si>
  <si>
    <t>64</t>
  </si>
  <si>
    <t>12:59:08 on 2020.08.09</t>
  </si>
  <si>
    <t>B50</t>
  </si>
  <si>
    <t>8/p6k/P1p5/4p3/1P2PP2/3r2P1/4RKQ1/2q4r b - - 0 61</t>
  </si>
  <si>
    <t>Sicilian</t>
  </si>
  <si>
    <t>65</t>
  </si>
  <si>
    <t>M43</t>
  </si>
  <si>
    <t>326.47</t>
  </si>
  <si>
    <t>14:03:05 on 2020.08.09</t>
  </si>
  <si>
    <t>8/k3K3/q7/8/Q3B1np/8/5P2/8 w - - 26 85</t>
  </si>
  <si>
    <t>66</t>
  </si>
  <si>
    <t>15:17:56 on 2020.08.09</t>
  </si>
  <si>
    <t>B63</t>
  </si>
  <si>
    <t>8/8/2P5/1p6/3K4/6b1/7k/6N1 b - - 0 64</t>
  </si>
  <si>
    <t>Sicilian, Richter-Rauzer, Rauzer attack, 7...Be7</t>
  </si>
  <si>
    <t>67</t>
  </si>
  <si>
    <t>-2.87</t>
  </si>
  <si>
    <t>16:22:52 on 2020.08.09</t>
  </si>
  <si>
    <t>8/kp6/8/2p5/PK6/2p5/8/8 w - - 0 54</t>
  </si>
  <si>
    <t>68</t>
  </si>
  <si>
    <t>-3.18</t>
  </si>
  <si>
    <t>17:22:47 on 2020.08.09</t>
  </si>
  <si>
    <t>8/r4pk1/3R4/7p/8/8/4K3/8 b - - 0 70</t>
  </si>
  <si>
    <t>69</t>
  </si>
  <si>
    <t>-28.98</t>
  </si>
  <si>
    <t>18:32:27 on 2020.08.09</t>
  </si>
  <si>
    <t>8/8/8/1p5p/pk6/3B4/3K4/8 w - - 0 55</t>
  </si>
  <si>
    <t>70</t>
  </si>
  <si>
    <t>-8.85</t>
  </si>
  <si>
    <t>-81.72</t>
  </si>
  <si>
    <t>19:34:20 on 2020.08.09</t>
  </si>
  <si>
    <t>7k/6p1/8/7p/7P/8/8/4q2K w - - 0 81</t>
  </si>
  <si>
    <t>71</t>
  </si>
  <si>
    <t>-4.78</t>
  </si>
  <si>
    <t>20:41:31 on 2020.08.09</t>
  </si>
  <si>
    <t>8/8/1k5p/3r1B1P/8/8/8/6K1 w - - 0 92</t>
  </si>
  <si>
    <t>72</t>
  </si>
  <si>
    <t>21:50:42 on 2020.08.09</t>
  </si>
  <si>
    <t>3b3r/R2b1pk1/8/2p1P3/5P2/1P1rN1P1/6B1/2B3K1 b - - 10 111</t>
  </si>
  <si>
    <t>73</t>
  </si>
  <si>
    <t>0.51</t>
  </si>
  <si>
    <t>23:21:18 on 2020.08.09</t>
  </si>
  <si>
    <t>6r1/1p5k/p6Q/3P4/2Pqp2P/1P5P/7K/2B5 b - - 1 39</t>
  </si>
  <si>
    <t>74</t>
  </si>
  <si>
    <t>00:19:06 on 2020.08.10</t>
  </si>
  <si>
    <t>4k3/5R2/4P3/2p2P1p/1pB5/1P3n1P/3r4/5K2 b - - 8 49</t>
  </si>
  <si>
    <t>75</t>
  </si>
  <si>
    <t>1.30</t>
  </si>
  <si>
    <t>01:11:48 on 2020.08.10</t>
  </si>
  <si>
    <t>8/6R1/1r6/3k4/7p/5K2/6P1/8 w - - 0 63</t>
  </si>
  <si>
    <t>French, advance, Paulsen attack</t>
  </si>
  <si>
    <t>76</t>
  </si>
  <si>
    <t>18.06</t>
  </si>
  <si>
    <t>245.52</t>
  </si>
  <si>
    <t>02:13:05 on 2020.08.10</t>
  </si>
  <si>
    <t>8/1p6/k2Q4/Pp6/8/8/6K1/6b1 b - - 7 125</t>
  </si>
  <si>
    <t>77</t>
  </si>
  <si>
    <t>03:35:25 on 2020.08.10</t>
  </si>
  <si>
    <t>B45</t>
  </si>
  <si>
    <t>7k/2R4P/p7/P5P1/4pK2/8/8/1b6 b - - 0 62</t>
  </si>
  <si>
    <t>Sicilian, Taimanov variation</t>
  </si>
  <si>
    <t>78</t>
  </si>
  <si>
    <t>-18.99</t>
  </si>
  <si>
    <t>04:40:35 on 2020.08.10</t>
  </si>
  <si>
    <t>2k4r/p4p2/1q2pP2/1p2P3/2p4B/6P1/Pb4KP/1R3R2 b - - 1 22</t>
  </si>
  <si>
    <t>79</t>
  </si>
  <si>
    <t>-8.60</t>
  </si>
  <si>
    <t>-327.4</t>
  </si>
  <si>
    <t>8 05:19:11 on 2020.08.10</t>
  </si>
  <si>
    <t>6k1/8/6p1/3P4/p6K/8/1p6/8 w - - 0 61</t>
  </si>
  <si>
    <t>80</t>
  </si>
  <si>
    <t>06:27:25 on 2020.08.10</t>
  </si>
  <si>
    <t>8/3n3p/6pk/B2B4/6K1/7P/8/8 w - - 3 56</t>
  </si>
  <si>
    <t>81</t>
  </si>
  <si>
    <t>-25.12</t>
  </si>
  <si>
    <t>07:28:57 on 2020.08.10</t>
  </si>
  <si>
    <t>8/7k/2p5/5n2/p4pp1/P1B1q2p/Q6P/6K1 w - - 8 53</t>
  </si>
  <si>
    <t>82</t>
  </si>
  <si>
    <t>08:26:43 on 2020.08.10</t>
  </si>
  <si>
    <t>8/1p2k3/p1p2b2/P1P1p3/1P2Pp1p/2B2P1P/3K4/8 w - - 61 148</t>
  </si>
  <si>
    <t>83</t>
  </si>
  <si>
    <t>-13.20</t>
  </si>
  <si>
    <t>-12.65</t>
  </si>
  <si>
    <t>09:52:26 on 2020.08.10</t>
  </si>
  <si>
    <t>8/8/8/2p5/p1kb4/P3p1r1/1P3p2/2KRR3 b - - 1 92</t>
  </si>
  <si>
    <t>84</t>
  </si>
  <si>
    <t>11:05:42 on 2020.08.10</t>
  </si>
  <si>
    <t>8/8/4p1k1/7p/3P2nP/5QB1/2q3K1/8 w - - 10 233</t>
  </si>
  <si>
    <t>85</t>
  </si>
  <si>
    <t>-198.43</t>
  </si>
  <si>
    <t>-23.26</t>
  </si>
  <si>
    <t>13:10:15 on 2020.08.10</t>
  </si>
  <si>
    <t>3r4/6p1/8/R7/2k3PP/pbP2P2/5K2/8 b - - 3 43</t>
  </si>
  <si>
    <t>86</t>
  </si>
  <si>
    <t>7.45</t>
  </si>
  <si>
    <t>6.03</t>
  </si>
  <si>
    <t>14:14:56 on 2020.08.10</t>
  </si>
  <si>
    <t>6n1/4N1P1/R3k3/8/8/4K3/8/8 b - - 0 61</t>
  </si>
  <si>
    <t>87</t>
  </si>
  <si>
    <t>0.02</t>
  </si>
  <si>
    <t>15:26:54 on 2020.08.10</t>
  </si>
  <si>
    <t>8/3k4/4p3/1p6/7q/Q3p3/P5RK/8 w - - 8 85</t>
  </si>
  <si>
    <t>88</t>
  </si>
  <si>
    <t>-14.56</t>
  </si>
  <si>
    <t>-17.83</t>
  </si>
  <si>
    <t>16:39:45 on 2020.08.10</t>
  </si>
  <si>
    <t>8/2Pk1p2/4p1p1/3pP1Pp/2p4P/N4PK1/8/1r6 b - - 5 63</t>
  </si>
  <si>
    <t>89</t>
  </si>
  <si>
    <t>0.12</t>
  </si>
  <si>
    <t>17:45:08 on 2020.08.10</t>
  </si>
  <si>
    <t>4r3/pn1brpk1/1p4p1/2pP3p/P1P4P/R2BN1P1/5PK1/R7 b - - 27 42</t>
  </si>
  <si>
    <t>90</t>
  </si>
  <si>
    <t>18:36:46 on 2020.08.10</t>
  </si>
  <si>
    <t>8/4k3/3b4/7p/2BB2pP/6P1/2b4K/8 b - - 10 63</t>
  </si>
  <si>
    <t>91</t>
  </si>
  <si>
    <t>-0.02</t>
  </si>
  <si>
    <t>19:38:18 on 2020.08.10</t>
  </si>
  <si>
    <t>C92</t>
  </si>
  <si>
    <t>8/5pk1/1q3np1/p1N4p/P6P/2Q3P1/5P2/6K1 b - - 10 57</t>
  </si>
  <si>
    <t>Ruy Lopez, closed, Flohr-Zaitsev system (Lenzerheide variation)</t>
  </si>
  <si>
    <t>92</t>
  </si>
  <si>
    <t>20:34:19 on 2020.08.10</t>
  </si>
  <si>
    <t>C55</t>
  </si>
  <si>
    <t>8/p1p1bp2/P2rn3/1p3k2/1P1p1P1p/1N1P1K1P/2P5/R3B3 w - - 26 52</t>
  </si>
  <si>
    <t>Two knights defence (Modern bishop's opening)</t>
  </si>
  <si>
    <t>93</t>
  </si>
  <si>
    <t>6.38</t>
  </si>
  <si>
    <t>21:35:46 on 2020.08.10</t>
  </si>
  <si>
    <t>8/8/1K6/8/P5p1/1k4p1/7P/8 w - - 0 52</t>
  </si>
  <si>
    <t>94</t>
  </si>
  <si>
    <t>-0.08</t>
  </si>
  <si>
    <t>22:32:01 on 2020.08.10</t>
  </si>
  <si>
    <t>8/5Q2/3R4/6p1/2P1q1kp/1P2r1P1/7K/8 w - - 10 77</t>
  </si>
  <si>
    <t>95</t>
  </si>
  <si>
    <t>23:43:20 on 2020.08.10</t>
  </si>
  <si>
    <t>1R6/3r1pk1/2p1p3/3p4/3P2pP/4P1P1/5K2/8 w - - 12 36</t>
  </si>
  <si>
    <t>QGD Slav, exchange, Trifunovic variation</t>
  </si>
  <si>
    <t>96</t>
  </si>
  <si>
    <t>-19.20</t>
  </si>
  <si>
    <t>-M31</t>
  </si>
  <si>
    <t>00:33:03 on 2020.08.11</t>
  </si>
  <si>
    <t>8/7p/k5pP/3p2P1/4p1P1/2K5/8/8 b - - 1 81</t>
  </si>
  <si>
    <t>97</t>
  </si>
  <si>
    <t>57.01</t>
  </si>
  <si>
    <t>01:43:04 on 2020.08.11</t>
  </si>
  <si>
    <t>7k/p1pqR2Q/7p/6p1/8/P6P/1P3PPK/8 b - - 2 35</t>
  </si>
  <si>
    <t>98</t>
  </si>
  <si>
    <t>02:32:38 on 2020.08.11</t>
  </si>
  <si>
    <t>8/p7/P7/4b1kP/8/8/4B3/2K5 b - - 63 122</t>
  </si>
  <si>
    <t>99</t>
  </si>
  <si>
    <t>M22</t>
  </si>
  <si>
    <t>03:55:06 on 2020.08.11</t>
  </si>
  <si>
    <t>2q3k1/6r1/2PN3b/3P4/4Q3/4PKP1/5P2/8 w - - 0 54</t>
  </si>
  <si>
    <t>100</t>
  </si>
  <si>
    <t>-11.88</t>
  </si>
  <si>
    <t>05:06:25 on 2020.08.11</t>
  </si>
  <si>
    <t>1R2kb2/4pp2/3p1p2/1N6/2P4P/4P1N1/r1q2PK1/8 b - - 2 31</t>
  </si>
  <si>
    <t>101</t>
  </si>
  <si>
    <t>05:47:58 on 2020.08.11</t>
  </si>
  <si>
    <t>C31</t>
  </si>
  <si>
    <t>8/1R4pk/8/1N5p/1P1K2nP/8/2r5/8 b - - 10 40</t>
  </si>
  <si>
    <t>KGD, Falkbeer counter-gambit</t>
  </si>
  <si>
    <t>102</t>
  </si>
  <si>
    <t>06:38:00 on 2020.08.11</t>
  </si>
  <si>
    <t>8/8/7p/6p1/6P1/1p3p1P/k7/2KN4 w - - 10 59</t>
  </si>
  <si>
    <t>103</t>
  </si>
  <si>
    <t>1.42</t>
  </si>
  <si>
    <t>07:30:02 on 2020.08.11</t>
  </si>
  <si>
    <t>8/1b6/3BP3/1kP5/5K2/8/8/8 b - - 0 124</t>
  </si>
  <si>
    <t>104</t>
  </si>
  <si>
    <t>2.76</t>
  </si>
  <si>
    <t>08:50:50 on 2020.08.11</t>
  </si>
  <si>
    <t>8/8/8/7P/1k2P3/3K1P2/b7/8 b - - 0 59</t>
  </si>
  <si>
    <t>105</t>
  </si>
  <si>
    <t>09:53:26 on 2020.08.11</t>
  </si>
  <si>
    <t>1N2Rr1k/p1p3pp/2Q5/8/3P4/5P1K/5P2/6q1 b - - 10 44</t>
  </si>
  <si>
    <t>106</t>
  </si>
  <si>
    <t>10:48:17 on 2020.08.11</t>
  </si>
  <si>
    <t>8/1p2nk1K/8/6P1/8/1p6/1P3B2/8 b - - 91 151</t>
  </si>
  <si>
    <t>Giuoco Pianissimo, Italian four knights variation</t>
  </si>
  <si>
    <t>107</t>
  </si>
  <si>
    <t>12:29:28 on 2020.08.11</t>
  </si>
  <si>
    <t>8/8/8/3k4/8/2N1K2P/6P1/r7 b - - 0 59</t>
  </si>
  <si>
    <t>108</t>
  </si>
  <si>
    <t>6.33</t>
  </si>
  <si>
    <t>13:30:48 on 2020.08.11</t>
  </si>
  <si>
    <t>8/6k1/8/2K3pP/2P5/7P/8/8 b - - 0 67</t>
  </si>
  <si>
    <t>109</t>
  </si>
  <si>
    <t>-0.11</t>
  </si>
  <si>
    <t>14:38:48 on 2020.08.11</t>
  </si>
  <si>
    <t>E48</t>
  </si>
  <si>
    <t>8/1b6/B7/8/8/4p1kp/8/4K3 w - - 0 205</t>
  </si>
  <si>
    <t>Nimzo-Indian, 4.e3 O-O, 5.Bd3 d5</t>
  </si>
  <si>
    <t>110</t>
  </si>
  <si>
    <t>16:14:16 on 2020.08.11</t>
  </si>
  <si>
    <t>8/5K2/2p5/p1k5/P7/P7/8/8 w - - 0 53</t>
  </si>
  <si>
    <t>111</t>
  </si>
  <si>
    <t>-198.47</t>
  </si>
  <si>
    <t>17:17:41 on 2020.08.11</t>
  </si>
  <si>
    <t>8/8/1R1p1p2/3P2k1/P3P1b1/r6p/2K5/8 b - - 1 55</t>
  </si>
  <si>
    <t>112</t>
  </si>
  <si>
    <t>318.20</t>
  </si>
  <si>
    <t>18.62</t>
  </si>
  <si>
    <t>18:22:16 on 2020.08.11</t>
  </si>
  <si>
    <t>8/1k6/1Pr5/5R2/P2P4/8/1K6/8 w - - 1 76</t>
  </si>
  <si>
    <t>113</t>
  </si>
  <si>
    <t>19:42:53 on 2020.08.11</t>
  </si>
  <si>
    <t>8/3rk3/1K5p/PPPn4/6p1/8/8/5R2 w - - 9 68</t>
  </si>
  <si>
    <t>Caro-Kann, classical variation</t>
  </si>
  <si>
    <t>114</t>
  </si>
  <si>
    <t>-5.50</t>
  </si>
  <si>
    <t>-16.06</t>
  </si>
  <si>
    <t>20:44:39 on 2020.08.11</t>
  </si>
  <si>
    <t>8/8/5n1p/2k5/2P2K1P/8/8/8 b - - 0 62</t>
  </si>
  <si>
    <t>115</t>
  </si>
  <si>
    <t>21:45:51 on 2020.08.11</t>
  </si>
  <si>
    <t>8/5p2/1p3p1p/3k1PpP/1p4P1/1PP1K3/1P6/8 w - - 29 61</t>
  </si>
  <si>
    <t>116</t>
  </si>
  <si>
    <t>81.80</t>
  </si>
  <si>
    <t>11.28</t>
  </si>
  <si>
    <t>22:49:22 on 2020.08.11</t>
  </si>
  <si>
    <t>8/7k/4B3/3P4/p6P/P5Q1/1P6/4K2r w - - 1 59</t>
  </si>
  <si>
    <t>117</t>
  </si>
  <si>
    <t>23:49:33 on 2020.08.11</t>
  </si>
  <si>
    <t>D93</t>
  </si>
  <si>
    <t>R7/3kpp1p/6p1/3P4/3K2P1/4P3/7r/8 w - - 8 37</t>
  </si>
  <si>
    <t>Gruenfeld with Bf4    e3</t>
  </si>
  <si>
    <t>118</t>
  </si>
  <si>
    <t>12.69</t>
  </si>
  <si>
    <t>00:39:07 on 2020.08.12</t>
  </si>
  <si>
    <t>4r1k1/6r1/4p1p1/2BbPp2/PPNp1P2/6RR/2P3P1/6K1 w - - 4 41</t>
  </si>
  <si>
    <t>119</t>
  </si>
  <si>
    <t>8.85</t>
  </si>
  <si>
    <t>01:38:58 on 2020.08.12</t>
  </si>
  <si>
    <t>8/6k1/8/P3K2P/6N1/1P6/8/8 b - - 0 48</t>
  </si>
  <si>
    <t>120</t>
  </si>
  <si>
    <t>02:32:52 on 2020.08.12</t>
  </si>
  <si>
    <t>8/1R2k3/5r2/7p/3Pn3/PN2n2P/6PB/6K1 b - - 8 43</t>
  </si>
  <si>
    <t>121</t>
  </si>
  <si>
    <t>M17</t>
  </si>
  <si>
    <t>03:29:00 on 2020.08.12</t>
  </si>
  <si>
    <t>8/6Qk/4p2B/4Pp1P/8/1P6/K7/8 b - - 1 73</t>
  </si>
  <si>
    <t>122</t>
  </si>
  <si>
    <t>-23.06</t>
  </si>
  <si>
    <t>04:38:28 on 2020.08.12</t>
  </si>
  <si>
    <t>8/8/8/4b3/R3kpp1/1P3n1b/8/2BK4 b - - 2 63</t>
  </si>
  <si>
    <t>123</t>
  </si>
  <si>
    <t>2 05:43:55 on 2020.08.12</t>
  </si>
  <si>
    <t>8/8/p1P5/8/P5p1/8/5k1K/8 b - - 0 59</t>
  </si>
  <si>
    <t>124</t>
  </si>
  <si>
    <t>06:49:09 on 2020.08.12</t>
  </si>
  <si>
    <t>8/8/8/5K2/1k2N2p/5P2/8/2r5 w - - 0 67</t>
  </si>
  <si>
    <t>125</t>
  </si>
  <si>
    <t>318.36</t>
  </si>
  <si>
    <t>21.21</t>
  </si>
  <si>
    <t>07:49:58 on 2020.08.12</t>
  </si>
  <si>
    <t>8/5k2/2R5/7p/8/4b1P1/6K1/8 w - - 0 73</t>
  </si>
  <si>
    <t>126</t>
  </si>
  <si>
    <t>-0.14</t>
  </si>
  <si>
    <t>09:09:47 on 2020.08.12</t>
  </si>
  <si>
    <t>8/6k1/8/5P2/4pK2/4P3/3b4/8 w - - 0 84</t>
  </si>
  <si>
    <t>127</t>
  </si>
  <si>
    <t>-14.76</t>
  </si>
  <si>
    <t>10:20:42 on 2020.08.12</t>
  </si>
  <si>
    <t>7k/6rp/8/3p3K/p1pP4/P1Pn3r/8/8 w - - 0 42</t>
  </si>
  <si>
    <t>128</t>
  </si>
  <si>
    <t>11:15:03 on 2020.08.12</t>
  </si>
  <si>
    <t>r1b1r3/pp3pk1/3n2pQ/2p1p3/q7/2PB1N2/P4PP1/2R1K2R b K - 9 24</t>
  </si>
  <si>
    <t>129</t>
  </si>
  <si>
    <t>81.72</t>
  </si>
  <si>
    <t>198.49</t>
  </si>
  <si>
    <t>11:52:44 on 2020.08.12</t>
  </si>
  <si>
    <t>C08</t>
  </si>
  <si>
    <t>8/5n2/P5p1/5k2/2NN4/2PK4/8/8 b - - 2 77</t>
  </si>
  <si>
    <t>French, Tarrasch, open, 4.ed ed</t>
  </si>
  <si>
    <t>130</t>
  </si>
  <si>
    <t>12:59:05 on 2020.08.12</t>
  </si>
  <si>
    <t>8/1p1R3k/p3q1p1/7p/2P4r/P2Q4/KP6/8 b - - 9 47</t>
  </si>
  <si>
    <t>131</t>
  </si>
  <si>
    <t>0.73</t>
  </si>
  <si>
    <t>13:45:35 on 2020.08.12</t>
  </si>
  <si>
    <t>8/8/7k/8/7P/4P1R1/r7/6K1 b - - 0 78</t>
  </si>
  <si>
    <t>132</t>
  </si>
  <si>
    <t>M29</t>
  </si>
  <si>
    <t>14:58:35 on 2020.08.12</t>
  </si>
  <si>
    <t>B23</t>
  </si>
  <si>
    <t>4k3/4b3/PB1p4/1p3Q2/1P4P1/5P1K/8/5q2 w - - 1 57</t>
  </si>
  <si>
    <t>Sicilian, closed, 2...Nc6</t>
  </si>
  <si>
    <t>avge time budget (secs.)</t>
  </si>
  <si>
    <t>avge time budget (hrs.)</t>
  </si>
  <si>
    <t>20/4.2</t>
  </si>
  <si>
    <t>Ba-Cm</t>
  </si>
  <si>
    <t>c22-Sl</t>
  </si>
  <si>
    <t>Ba-Fa</t>
  </si>
  <si>
    <t>0.15</t>
  </si>
  <si>
    <t>16:15:53 on 2020.08.12</t>
  </si>
  <si>
    <t>B33</t>
  </si>
  <si>
    <t>8/5p2/2k5/2P4p/pKP4P/Pb4B1/8/8 b - - 52 67</t>
  </si>
  <si>
    <t>17:13:42 on 2020.08.12</t>
  </si>
  <si>
    <t>3r1k2/8/p3P2p/1pB2pbN/1P4q1/2P4R/P5P1/5RK1 b - - 10 45</t>
  </si>
  <si>
    <t>25.50</t>
  </si>
  <si>
    <t>14.61</t>
  </si>
  <si>
    <t>18:10:04 on 2020.08.12</t>
  </si>
  <si>
    <t>E10</t>
  </si>
  <si>
    <t>2r1k3/p3n3/P4Q1K/6p1/4P1P1/8/7P/8 w - - 1 66</t>
  </si>
  <si>
    <t>19:14:51 on 2020.08.12</t>
  </si>
  <si>
    <t>A24</t>
  </si>
  <si>
    <t>4r1k1/2p2p1p/5qp1/8/1p1R4/1P1Q2P1/P4PKP/8 b - - 10 38</t>
  </si>
  <si>
    <t>12.71</t>
  </si>
  <si>
    <t>11.45</t>
  </si>
  <si>
    <t>20:09:37 on 2020.08.12</t>
  </si>
  <si>
    <t>1r4n1/5kp1/8/pB1p2b1/Pp1P4/1P5Q/6K1/8 w - - 2 53</t>
  </si>
  <si>
    <t>21:06:28 on 2020.08.12</t>
  </si>
  <si>
    <t>E54</t>
  </si>
  <si>
    <t>8/2B2b2/6k1/8/6P1/7P/1K6/8 b - - 0 110</t>
  </si>
  <si>
    <t>327.36</t>
  </si>
  <si>
    <t>37.79</t>
  </si>
  <si>
    <t>22:21:34 on 2020.08.12</t>
  </si>
  <si>
    <t>8/8/3P1K2/5P2/pNp3k1/P1P5/2P3b1/8 w - - 1 69</t>
  </si>
  <si>
    <t>23:29:02 on 2020.08.12</t>
  </si>
  <si>
    <t>B5b1/8/7p/p1k3p1/3p2P1/PP3P2/2K5/8 w - - 18 53</t>
  </si>
  <si>
    <t>00:29:15 on 2020.08.13</t>
  </si>
  <si>
    <t>8/8/3Kp3/3p4/3PpB2/4P2b/8/4k3 b - - 49 91</t>
  </si>
  <si>
    <t>01:43:02 on 2020.08.13</t>
  </si>
  <si>
    <t>3qn2k/8/5nR1/4Q3/1p2p3/8/1P4P1/4K3 w - - 10 45</t>
  </si>
  <si>
    <t>02:44:01 on 2020.08.13</t>
  </si>
  <si>
    <t>8/8/5k2/8/2B4P/2P5/5Kn1/8 b - - 0 54</t>
  </si>
  <si>
    <t>03:39:58 on 2020.08.13</t>
  </si>
  <si>
    <t>E92</t>
  </si>
  <si>
    <t>b7/8/8/p1pNk3/2P2p1p/1P3P2/P3K2P/8 w - - 16 54</t>
  </si>
  <si>
    <t>-36.03</t>
  </si>
  <si>
    <t>04:45:00 on 2020.08.13</t>
  </si>
  <si>
    <t>E12</t>
  </si>
  <si>
    <t>8/2pbP3/3p4/4k2P/8/8/P7/2K5 b - - 0 50</t>
  </si>
  <si>
    <t>05:43:19 on 2020.08.13</t>
  </si>
  <si>
    <t>A18</t>
  </si>
  <si>
    <t>4r1k1/p1pb1p1p/1p4p1/3P4/2P2P2/bNPBq1PP/P1Q3K1/5R2 w - - 11 33</t>
  </si>
  <si>
    <t>M39</t>
  </si>
  <si>
    <t>7.69</t>
  </si>
  <si>
    <t>06:24:36 on 2020.08.13</t>
  </si>
  <si>
    <t>C15</t>
  </si>
  <si>
    <t>R7/8/3p3k/2p5/7p/2K5/8/8 b - - 0 62</t>
  </si>
  <si>
    <t>07:29:06 on 2020.08.13</t>
  </si>
  <si>
    <t>8/R7/4k3/1r6/8/5Pp1/8/6K1 b - - 0 54</t>
  </si>
  <si>
    <t>08:27:22 on 2020.08.13</t>
  </si>
  <si>
    <t>A88</t>
  </si>
  <si>
    <t>R7/P6k/6p1/6p1/6p1/r1pK2P1/8/8 w - - 10 52</t>
  </si>
  <si>
    <t>09:19:55 on 2020.08.13</t>
  </si>
  <si>
    <t>E42</t>
  </si>
  <si>
    <t>8/3b4/p4k2/3pR1p1/1P1P1pK1/8/8/8 w - - 10 102</t>
  </si>
  <si>
    <t>10:34:52 on 2020.08.13</t>
  </si>
  <si>
    <t>8/5p1p/5P1P/2k3P1/p7/KbB5/8/8 w - - 10 56</t>
  </si>
  <si>
    <t>225.92</t>
  </si>
  <si>
    <t>20.63</t>
  </si>
  <si>
    <t>11:40:10 on 2020.08.13</t>
  </si>
  <si>
    <t>D47</t>
  </si>
  <si>
    <t>8/4r3/2P5/4k2p/8/R4R2/1KB1r3/8 w - - 2 80</t>
  </si>
  <si>
    <t>12:53:04 on 2020.08.13</t>
  </si>
  <si>
    <t>A46</t>
  </si>
  <si>
    <t>8/8/5n2/5pk1/3Kp3/6P1/8/5N2 w - - 10 81</t>
  </si>
  <si>
    <t>14:03:45 on 2020.08.13</t>
  </si>
  <si>
    <t>D55</t>
  </si>
  <si>
    <t>8/6R1/8/8/1n4k1/2p5/p7/2K5 b - - 0 70</t>
  </si>
  <si>
    <t>15:14:25 on 2020.08.13</t>
  </si>
  <si>
    <t>C45</t>
  </si>
  <si>
    <t>8/3q2k1/p1p1r2p/PpQbR1p1/1P1P1p2/5P1P/5BPK/8 b - - 14 59</t>
  </si>
  <si>
    <t>-27.97</t>
  </si>
  <si>
    <t>16:16:36 on 2020.08.13</t>
  </si>
  <si>
    <t>6r1/5p1k/8/1p1P3p/1B2PbqP/3Q2p1/1RP3K1/8 b - - 0 52</t>
  </si>
  <si>
    <t>327.34</t>
  </si>
  <si>
    <t>M30</t>
  </si>
  <si>
    <t>17:16:13 on 2020.08.13</t>
  </si>
  <si>
    <t>D30</t>
  </si>
  <si>
    <t>5k2/8/5PR1/p7/4K3/b7/P7/8 b - - 0 78</t>
  </si>
  <si>
    <t>-0.91</t>
  </si>
  <si>
    <t>18:23:28 on 2020.08.13</t>
  </si>
  <si>
    <t>B27</t>
  </si>
  <si>
    <t>8/8/p1N5/6k1/1P2K3/8/r7/8 b - - 0 67</t>
  </si>
  <si>
    <t>43.21</t>
  </si>
  <si>
    <t>19:24:39 on 2020.08.13</t>
  </si>
  <si>
    <t>8/8/K1B3p1/8/P4Pkp/8/8/8 w - - 0 52</t>
  </si>
  <si>
    <t>20:26:39 on 2020.08.13</t>
  </si>
  <si>
    <t>R7/1r1npp2/N2p1k2/3Pn1pp/p3P3/2K1NP1P/2P3P1/8 w - - 10 50</t>
  </si>
  <si>
    <t>21:15:48 on 2020.08.13</t>
  </si>
  <si>
    <t>8/1p6/p3k3/P7/7K/8/1P6/8 w - - 0 55</t>
  </si>
  <si>
    <t>20.57</t>
  </si>
  <si>
    <t>19.24</t>
  </si>
  <si>
    <t>22:15:35 on 2020.08.13</t>
  </si>
  <si>
    <t>E06</t>
  </si>
  <si>
    <t>8/8/8/5k2/1P4bP/P7/3K4/8 w - - 0 54</t>
  </si>
  <si>
    <t>0.74</t>
  </si>
  <si>
    <t>23:19:57 on 2020.08.13</t>
  </si>
  <si>
    <t>E11</t>
  </si>
  <si>
    <t>8/8/5Pk1/5r2/3R1P2/8/6K1/8 b - - 0 49</t>
  </si>
  <si>
    <t>00:12:26 on 2020.08.14</t>
  </si>
  <si>
    <t>C17</t>
  </si>
  <si>
    <t>3Q4/5kpr/p3p3/1p1pP2P/3P1P2/2q5/6R1/6K1 w - - 10 84</t>
  </si>
  <si>
    <t>01:24:37 on 2020.08.14</t>
  </si>
  <si>
    <t>C48</t>
  </si>
  <si>
    <t>8/8/3P1pk1/6p1/Q4p1p/5P1P/6PK/4q3 b - - 8 46</t>
  </si>
  <si>
    <t>23.74</t>
  </si>
  <si>
    <t>27.49</t>
  </si>
  <si>
    <t>02:13:46 on 2020.08.14</t>
  </si>
  <si>
    <t>C04</t>
  </si>
  <si>
    <t>R7/4r3/7P/2p3P1/2k5/2b1P3/2R1K3/8 b - - 6 78</t>
  </si>
  <si>
    <t>03:20:55 on 2020.08.14</t>
  </si>
  <si>
    <t>A32</t>
  </si>
  <si>
    <t>6k1/p4p1p/1p2pQp1/4P1P1/8/P7/1q3PP1/6K1 w - - 8 39</t>
  </si>
  <si>
    <t>04:03:11 on 2020.08.14</t>
  </si>
  <si>
    <t>E21</t>
  </si>
  <si>
    <t>4Q3/8/5p1k/2p1pP1P/2P2r2/4r1KP/8/8 w - - 9 109</t>
  </si>
  <si>
    <t>05:20:10 on 2020.08.14</t>
  </si>
  <si>
    <t>B11</t>
  </si>
  <si>
    <t>3r2k1/pp1r1pp1/2p1pn1p/4R3/2PP3P/P1Q2BPq/1P3P2/3R2K1 w - - 11 29</t>
  </si>
  <si>
    <t>05:55:49 on 2020.08.14</t>
  </si>
  <si>
    <t>2r1r3/1kp3p1/pp5p/P1p1N2R/1n2R1P1/3P1P2/1P3KP1/8 w - - 10 36</t>
  </si>
  <si>
    <t>M32</t>
  </si>
  <si>
    <t>06:46:12 on 2020.08.14</t>
  </si>
  <si>
    <t>B38</t>
  </si>
  <si>
    <t>1q1r3k/5Q2/1p1p1bn1/1P4p1/1P6/8/5KP1/R7 w - - 0 50</t>
  </si>
  <si>
    <t>1.68</t>
  </si>
  <si>
    <t>07:45:10 on 2020.08.14</t>
  </si>
  <si>
    <t>E00</t>
  </si>
  <si>
    <t>8/4k3/2R1p3/4K3/1r6/5P2/8/8 w - - 0 67</t>
  </si>
  <si>
    <t>08:53:25 on 2020.08.14</t>
  </si>
  <si>
    <t>r1b1kb1r/pp3ppp/1qn1p3/3pPn2/3P4/2N2N2/PP2BPPP/R1BQK2R w KQkq - 11 13</t>
  </si>
  <si>
    <t>09:07:33 on 2020.08.14</t>
  </si>
  <si>
    <t>8/5p2/2pB2k1/2P4p/4K2P/5P2/4b3/8 b - - 10 49</t>
  </si>
  <si>
    <t>09:59:23 on 2020.08.14</t>
  </si>
  <si>
    <t>B32</t>
  </si>
  <si>
    <t>8/4b3/1P2k1p1/4p2p/7P/6P1/3R1BK1/1r6 w - - 10 67</t>
  </si>
  <si>
    <t>-16.66</t>
  </si>
  <si>
    <t>-226.08</t>
  </si>
  <si>
    <t>11:07:31 on 2020.08.14</t>
  </si>
  <si>
    <t>8/2R5/6k1/1p4p1/4r3/2pn2RP/1b6/7K b - - 0 61</t>
  </si>
  <si>
    <t>12:14:08 on 2020.08.14</t>
  </si>
  <si>
    <t>E14</t>
  </si>
  <si>
    <t>3r3r/6pp/4Qnk1/3pR3/3P4/8/PP1q2PP/5RK1 w - - 12 29</t>
  </si>
  <si>
    <t>-19.43</t>
  </si>
  <si>
    <t>-150.00</t>
  </si>
  <si>
    <t>12:49:52 on 2020.08.14</t>
  </si>
  <si>
    <t>7Q/8/6p1/5b2/8/K5p1/5nkp/8 b - - 7 73</t>
  </si>
  <si>
    <t>0.11</t>
  </si>
  <si>
    <t>14:01:11 on 2020.08.14</t>
  </si>
  <si>
    <t>6k1/p4pp1/1p1qn2p/3p1Q1P/P7/1PP2PP1/5BK1/8 b - - 12 45</t>
  </si>
  <si>
    <t>1.29</t>
  </si>
  <si>
    <t>14:55:27 on 2020.08.14</t>
  </si>
  <si>
    <t>8/r4k2/8/5P2/8/4K3/3R3P/8 w - - 0 66</t>
  </si>
  <si>
    <t>16:01:03 on 2020.08.14</t>
  </si>
  <si>
    <t>4R3/2r2pkp/6p1/3B4/3b3P/6P1/5PK1/8 w - - 10 36</t>
  </si>
  <si>
    <t>16:58:26 on 2020.08.14</t>
  </si>
  <si>
    <t>8/4k2r/b1p5/3p1p2/1B5p/1P1N1B1K/P7/8 b - - 10 47</t>
  </si>
  <si>
    <t>17:48:35 on 2020.08.14</t>
  </si>
  <si>
    <t>8/8/k7/3bPp2/8/2B5/4K3/8 w - - 0 70</t>
  </si>
  <si>
    <t>18:48:41 on 2020.08.14</t>
  </si>
  <si>
    <t>8/8/8/1p4R1/1Pk5/P7/1K3r2/8 w - - 23 130</t>
  </si>
  <si>
    <t>20:09:21 on 2020.08.14</t>
  </si>
  <si>
    <t>3k4/7R/4p1p1/1pB1PpPp/1P1p4/3B4/8/3K2q1 w - - 10 84</t>
  </si>
  <si>
    <t>21:20:07 on 2020.08.14</t>
  </si>
  <si>
    <t>8/7k/8/6pp/4r3/8/3N3K/8 w - - 0 56</t>
  </si>
  <si>
    <t>0.13</t>
  </si>
  <si>
    <t>22:20:19 on 2020.08.14</t>
  </si>
  <si>
    <t>8/8/8/8/r4kp1/7b/4BP1P/1R4K1 b - - 17 60</t>
  </si>
  <si>
    <t>0.08</t>
  </si>
  <si>
    <t>23:27:02 on 2020.08.14</t>
  </si>
  <si>
    <t>2r5/r4p2/2pbpkp1/p2pN2p/1P1P1P1P/PKP3P1/R7/5R2 w - - 83 93</t>
  </si>
  <si>
    <t>00:40:40 on 2020.08.15</t>
  </si>
  <si>
    <t>2b1rrk1/5p1p/2Q4P/2pN2P1/2P3P1/pPK5/P2RB3/1q6 b - - 10 40</t>
  </si>
  <si>
    <t>13.82</t>
  </si>
  <si>
    <t>01:36:58 on 2020.08.15</t>
  </si>
  <si>
    <t>8/8/8/8/6B1/6P1/2k2P2/4n2K b - - 0 77</t>
  </si>
  <si>
    <t>02:47:40 on 2020.08.15</t>
  </si>
  <si>
    <t>4k3/2p5/1pb2p2/p3pq1p/2P4P/1P3PP1/P4KB1/3Q4 w - - 10 40</t>
  </si>
  <si>
    <t>03:35:55 on 2020.08.15</t>
  </si>
  <si>
    <t>4r3/1p6/p2n1p2/Pk4p1/1P4P1/1BK1pP1p/2P1R2P/3nB3 w - - 10 44</t>
  </si>
  <si>
    <t>04:21:25 on 2020.08.15</t>
  </si>
  <si>
    <t>8/R4k1p/4pprP/1p4p1/1R4P1/5P2/1Qnq4/6K1 b - - 9 47</t>
  </si>
  <si>
    <t>7.91</t>
  </si>
  <si>
    <t>05:16:18 on 2020.08.15</t>
  </si>
  <si>
    <t>A87</t>
  </si>
  <si>
    <t>5k2/8/6K1/6P1/R3p3/8/5r2/8 w - - 0 65</t>
  </si>
  <si>
    <t>-15.27</t>
  </si>
  <si>
    <t>06:16:26 on 2020.08.15</t>
  </si>
  <si>
    <t>E41</t>
  </si>
  <si>
    <t>8/5k2/2n5/2P2pp1/P6p/5P2/5RK1/2r5 b - - 0 53</t>
  </si>
  <si>
    <t>07:13:32 on 2020.08.15</t>
  </si>
  <si>
    <t>D78</t>
  </si>
  <si>
    <t>8/5p2/7K/4k2P/8/5R2/r7/8 w - - 0 70</t>
  </si>
  <si>
    <t>-999.99</t>
  </si>
  <si>
    <t>08:24:08 on 2020.08.15</t>
  </si>
  <si>
    <t>2kr1n1r/2q3p1/p1Q1p2p/1pp5/8/2N3P1/PPB4P/5RK1 w - - 10 29</t>
  </si>
  <si>
    <t>09:07:39 on 2020.08.15</t>
  </si>
  <si>
    <t>8/3b2pk/8/p5R1/r5PP/5K2/2N5/8 w - - 10 68</t>
  </si>
  <si>
    <t>226.02</t>
  </si>
  <si>
    <t>19.98</t>
  </si>
  <si>
    <t>10:15:39 on 2020.08.15</t>
  </si>
  <si>
    <t>8/3N4/8/3k1n1P/1P1p4/3K4/8/8 w - - 3 73</t>
  </si>
  <si>
    <t>11:27:06 on 2020.08.15</t>
  </si>
  <si>
    <t>b7/b3k3/5p2/pBNp1Pp1/P2P2P1/8/8/4K3 w - - 10 61</t>
  </si>
  <si>
    <t>12:29:52 on 2020.08.15</t>
  </si>
  <si>
    <t>8/5Bk1/3PP2p/p4P2/2p2P1K/7P/8/4r3 w - - 1 59</t>
  </si>
  <si>
    <t>13:30:55 on 2020.08.15</t>
  </si>
  <si>
    <t>7r/6R1/5p2/4pk1P/8/8/5KP1/8 b - - 8 65</t>
  </si>
  <si>
    <t>14:34:06 on 2020.08.15</t>
  </si>
  <si>
    <t>N6R/pp2ppkp/1N2q1p1/2b5/Q7/2P2KP1/PP5P/5B2 b - - 8 30</t>
  </si>
  <si>
    <t>15:04:33 on 2020.08.15</t>
  </si>
  <si>
    <t>8/5pR1/2r4k/8/8/8/5PK1/8 w - - 0 53</t>
  </si>
  <si>
    <t>14.10</t>
  </si>
  <si>
    <t>11.96</t>
  </si>
  <si>
    <t>16:03:42 on 2020.08.15</t>
  </si>
  <si>
    <t>1B6/8/1R1pK3/4bB1k/2p1P3/P2r4/8/8 w - - 0 67</t>
  </si>
  <si>
    <t>-37.27</t>
  </si>
  <si>
    <t>-320.96</t>
  </si>
  <si>
    <t>17:04:16 on 2020.08.15</t>
  </si>
  <si>
    <t>8/4kp2/8/5p2/5P2/6P1/2K4P/6b1 b - - 7 62</t>
  </si>
  <si>
    <t>-13.72</t>
  </si>
  <si>
    <t>-19.07</t>
  </si>
  <si>
    <t>18:11:15 on 2020.08.15</t>
  </si>
  <si>
    <t>E08</t>
  </si>
  <si>
    <t>5rk1/8/8/1p1p4/3Pb1P1/p2N2nK/P7/3R4 b - - 0 51</t>
  </si>
  <si>
    <t>13.07</t>
  </si>
  <si>
    <t>14.57</t>
  </si>
  <si>
    <t>19:14:29 on 2020.08.15</t>
  </si>
  <si>
    <t>3q4/3k3Q/5p2/3r4/pP6/5N2/3N1P2/6RK b - - 2 56</t>
  </si>
  <si>
    <t>17.35</t>
  </si>
  <si>
    <t>14.37</t>
  </si>
  <si>
    <t>20:15:29 on 2020.08.15</t>
  </si>
  <si>
    <t>4bkn1/1r5q/p1r1P1p1/1p1p1pB1/2pP1N1Q/P3R3/2P1B2P/6RK w - - 1 39</t>
  </si>
  <si>
    <t>21:07:23 on 2020.08.15</t>
  </si>
  <si>
    <t>8/2B3p1/5pk1/p1r4p/P2R3P/1b3PK1/6P1/8 w - - 10 43</t>
  </si>
  <si>
    <t>21:51:10 on 2020.08.15</t>
  </si>
  <si>
    <t>8/5Q1k/2p3p1/4Pb1p/P2P1P2/5q1P/1r4PK/8 b - - 8 46</t>
  </si>
  <si>
    <t>M51</t>
  </si>
  <si>
    <t>22:50:49 on 2020.08.15</t>
  </si>
  <si>
    <t>A33</t>
  </si>
  <si>
    <t>4k3/8/1K6/pP3r2/8/6R1/8/8 w - - 0 102</t>
  </si>
  <si>
    <t>M31</t>
  </si>
  <si>
    <t>17.88</t>
  </si>
  <si>
    <t>00:07:45 on 2020.08.16</t>
  </si>
  <si>
    <t>8/5k2/6p1/5pKp/7P/6P1/1B3P2/8 w - - 7 52</t>
  </si>
  <si>
    <t>-5.06</t>
  </si>
  <si>
    <t>01:10:18 on 2020.08.16</t>
  </si>
  <si>
    <t>8/1R6/8/2k3p1/7p/7r/5K2/8 w - - 0 67</t>
  </si>
  <si>
    <t>02:14:13 on 2020.08.16</t>
  </si>
  <si>
    <t>6R1/1k6/1p2rp2/pP5p/P1p4P/2P1BP2/2b2K2/8 w - - 10 41</t>
  </si>
  <si>
    <t>03:08:43 on 2020.08.16</t>
  </si>
  <si>
    <t>B34</t>
  </si>
  <si>
    <t>2r3k1/p4p2/6p1/7P/q7/2P3QP/1P6/2KR4 b - - 8 40</t>
  </si>
  <si>
    <t>16.71</t>
  </si>
  <si>
    <t>18.08</t>
  </si>
  <si>
    <t>03:55:33 on 2020.08.16</t>
  </si>
  <si>
    <t>8/8/5Q1p/2k1p3/3n4/1p4K1/8/8 w - - 0 70</t>
  </si>
  <si>
    <t>-10.98</t>
  </si>
  <si>
    <t>-40.53</t>
  </si>
  <si>
    <t>05:04:01 on 2020.08.16</t>
  </si>
  <si>
    <t>8/8/4R1p1/7p/5k1P/7r/5K2/8 b - - 6 108</t>
  </si>
  <si>
    <t>06:22:55 on 2020.08.16</t>
  </si>
  <si>
    <t>E90</t>
  </si>
  <si>
    <t>r5rk/4p2p/1p1p1p1q/1PpPnPnB/P1P1PB2/6N1/2Q2RP1/7K b - - 70 88</t>
  </si>
  <si>
    <t>17.56</t>
  </si>
  <si>
    <t>07:33:32 on 2020.08.16</t>
  </si>
  <si>
    <t>3b4/3b1k2/PR6/2p1p3/2P1PpPp/1P3P2/K5P1/8 w - - 5 128</t>
  </si>
  <si>
    <t>14.13</t>
  </si>
  <si>
    <t>08:56:51 on 2020.08.16</t>
  </si>
  <si>
    <t>A55</t>
  </si>
  <si>
    <t>3r1k2/1bp2rp1/1p1p2Rp/pP1P1P1P/P2BP3/8/2B5/1K2R3 w - - 2 37</t>
  </si>
  <si>
    <t>09:51:31 on 2020.08.16</t>
  </si>
  <si>
    <t>8/5k2/R5p1/4Kb2/1B3P2/3r4/8/8 w - - 10 56</t>
  </si>
  <si>
    <t>time-budget (hrs.)</t>
  </si>
  <si>
    <t>time-budget (secs.)</t>
  </si>
  <si>
    <t>89/18.4</t>
  </si>
  <si>
    <t>Ig-Co</t>
  </si>
  <si>
    <t>88/18.3</t>
  </si>
  <si>
    <t>Mi-Pi</t>
  </si>
  <si>
    <t>41/9.1</t>
  </si>
  <si>
    <t>52/11.2</t>
  </si>
  <si>
    <t>Ma-Pi</t>
  </si>
  <si>
    <t>13/3.3</t>
  </si>
  <si>
    <t>iC-Sl</t>
  </si>
  <si>
    <t>86/18.1</t>
  </si>
  <si>
    <t>19.L2</t>
  </si>
  <si>
    <t>3353</t>
  </si>
  <si>
    <t>14.0</t>
  </si>
  <si>
    <t>116.75</t>
  </si>
  <si>
    <t>3387</t>
  </si>
  <si>
    <t>13.0</t>
  </si>
  <si>
    <t>102.50</t>
  </si>
  <si>
    <t>3362</t>
  </si>
  <si>
    <t>11.0</t>
  </si>
  <si>
    <t>92.75</t>
  </si>
  <si>
    <t>01</t>
  </si>
  <si>
    <t>3334</t>
  </si>
  <si>
    <t>8.5</t>
  </si>
  <si>
    <t>71.25</t>
  </si>
  <si>
    <t>3306</t>
  </si>
  <si>
    <t>8.0</t>
  </si>
  <si>
    <t>64.25</t>
  </si>
  <si>
    <t>3355</t>
  </si>
  <si>
    <t>65.25</t>
  </si>
  <si>
    <t>3269</t>
  </si>
  <si>
    <t>7.0</t>
  </si>
  <si>
    <t>59.50</t>
  </si>
  <si>
    <t>3281</t>
  </si>
  <si>
    <t>60.00</t>
  </si>
  <si>
    <t>3276</t>
  </si>
  <si>
    <t>59.00</t>
  </si>
  <si>
    <t>3254</t>
  </si>
  <si>
    <t>6.5</t>
  </si>
  <si>
    <t>53.25</t>
  </si>
  <si>
    <t>.</t>
  </si>
  <si>
    <t>At-Cm</t>
  </si>
  <si>
    <t>Sl-Rc</t>
  </si>
  <si>
    <t>Rc-Tu</t>
  </si>
  <si>
    <t>Ma-Rc</t>
  </si>
  <si>
    <t>Rc-Ma</t>
  </si>
  <si>
    <t>8_beta</t>
  </si>
  <si>
    <t>2.306</t>
  </si>
  <si>
    <t>22.1_7982ba9</t>
  </si>
  <si>
    <t>3.0.8.3</t>
  </si>
  <si>
    <t>Fire 8_beta</t>
  </si>
  <si>
    <t>M13</t>
  </si>
  <si>
    <t>298.61</t>
  </si>
  <si>
    <t>12:55:36 on 2020.08.23</t>
  </si>
  <si>
    <t>B57</t>
  </si>
  <si>
    <t>6k1/3Q4/p3r1rp/1p6/8/2B3PK/1P6/8 w - - 7 67</t>
  </si>
  <si>
    <t>Sicilian, Sozin, Benko variation</t>
  </si>
  <si>
    <t>rofChade 2.306</t>
  </si>
  <si>
    <t>14:32:56 on 2020.08.23</t>
  </si>
  <si>
    <t>B10</t>
  </si>
  <si>
    <t>8/8/1R5p/4r1k1/7p/5K1P/8/8 w - - 10 65</t>
  </si>
  <si>
    <t>Caro-Kann defence</t>
  </si>
  <si>
    <t>Defenchess 2.3_dev2</t>
  </si>
  <si>
    <t>15:59:14 on 2020.08.23</t>
  </si>
  <si>
    <t>3q1nk1/5pp1/4p3/1B6/3PP2P/5P1Q/2r4P/3R3K b - - 10 51</t>
  </si>
  <si>
    <t>Fritz 17_20200130</t>
  </si>
  <si>
    <t>Arasan 22.1_7982ba9</t>
  </si>
  <si>
    <t>17:32:02 on 2020.08.23</t>
  </si>
  <si>
    <t>B94</t>
  </si>
  <si>
    <t>8/5kp1/8/1K2R3/4P3/8/7r/8 w - - 0 56</t>
  </si>
  <si>
    <t>Sicilian, Najdorf, 6.Bg5</t>
  </si>
  <si>
    <t>Xiphos 0.6.1</t>
  </si>
  <si>
    <t>ScorpioNN 3.0.8.3</t>
  </si>
  <si>
    <t>18:37:44 on 2020.08.23</t>
  </si>
  <si>
    <t>E91</t>
  </si>
  <si>
    <t>8/3n4/1p1p1n1k/1P1PpPp1/2B3Pp/4B2P/6K1/8 w - - 65 100</t>
  </si>
  <si>
    <t>King's Indian, 6.Be2</t>
  </si>
  <si>
    <t>9.24</t>
  </si>
  <si>
    <t>20:23:36 on 2020.08.23</t>
  </si>
  <si>
    <t>B54</t>
  </si>
  <si>
    <t>8/4R2p/3p1p2/5k2/2P3Q1/6KP/6P1/q6r b - - 1 73</t>
  </si>
  <si>
    <t>22:02:55 on 2020.08.23</t>
  </si>
  <si>
    <t>A65</t>
  </si>
  <si>
    <t>8/8/2R5/8/8/1P2pk1P/3r4/4K3 b - - 10 64</t>
  </si>
  <si>
    <t>Benoni, 6.e4</t>
  </si>
  <si>
    <t>23:30:03 on 2020.08.23</t>
  </si>
  <si>
    <t>E83</t>
  </si>
  <si>
    <t>rr1k4/1Rp5/2Pp1p2/1K1Pp1p1/p3P1Pp/Pp3P2/1P6/7R w - - 10 68</t>
  </si>
  <si>
    <t>King's Indian, Saemisch, 6...Nc6</t>
  </si>
  <si>
    <t>M48</t>
  </si>
  <si>
    <t>01:02:40 on 2020.08.24</t>
  </si>
  <si>
    <t>D74</t>
  </si>
  <si>
    <t>8/4R3/P1R2n2/5P2/r4k2/8/1K6/8 b - - 0 103</t>
  </si>
  <si>
    <t>Neo-Gruenfeld, 6.cd Nxd5, 7.O-O</t>
  </si>
  <si>
    <t>02:47:39 on 2020.08.24</t>
  </si>
  <si>
    <t>2r5/2P3k1/1P6/6n1/7R/B4B2/P2K4/8 w - - 3 82</t>
  </si>
  <si>
    <t>04:27:29 on 2020.08.24</t>
  </si>
  <si>
    <t>4k3/5p2/rrp1p1np/p2pP1p1/P2P2P1/2RN1K1P/1PR2P2/8 w - - 10 46</t>
  </si>
  <si>
    <t>05:45:33 on 2020.08.24</t>
  </si>
  <si>
    <t>8/1p6/pP3k2/2P1p1p1/1P4P1/4BbK1/8/8 b - - 10 43</t>
  </si>
  <si>
    <t>English, Anglo-Gruenfeld defense</t>
  </si>
  <si>
    <t>06:59:48 on 2020.08.24</t>
  </si>
  <si>
    <t>8/8/2p5/2k3K1/p5p1/P5P1/1P6/8 w - - 10 52</t>
  </si>
  <si>
    <t>Reti, King's Indian attack, Yugoslav variation</t>
  </si>
  <si>
    <t>08:12:06 on 2020.08.24</t>
  </si>
  <si>
    <t>8/5k2/8/2n3p1/3B2P1/8/8/3K4 b - - 0 69</t>
  </si>
  <si>
    <t>53.34</t>
  </si>
  <si>
    <t>246.00</t>
  </si>
  <si>
    <t>09:41:46 on 2020.08.24</t>
  </si>
  <si>
    <t>A50</t>
  </si>
  <si>
    <t>5Q2/3k2K1/6N1/8/p7/8/1P6/8 b - - 0 97</t>
  </si>
  <si>
    <t>Kevitz-Trajkovich defence</t>
  </si>
  <si>
    <t>11:26:00 on 2020.08.24</t>
  </si>
  <si>
    <t>8/8/3R1p1p/5kp1/8/6P1/r4PKP/8 w - - 10 50</t>
  </si>
  <si>
    <t>12:48:11 on 2020.08.24</t>
  </si>
  <si>
    <t>C41</t>
  </si>
  <si>
    <t>6k1/p7/6p1/8/2P5/1P2K3/8/8 b - - 0 37</t>
  </si>
  <si>
    <t>Philidor, exchange variation</t>
  </si>
  <si>
    <t>13:51:19 on 2020.08.24</t>
  </si>
  <si>
    <t>8/q5k1/p7/4Q1pp/PP6/8/6P1/1K6 b - - 9 45</t>
  </si>
  <si>
    <t>8.53</t>
  </si>
  <si>
    <t>15:12:37 on 2020.08.24</t>
  </si>
  <si>
    <t>D31</t>
  </si>
  <si>
    <t>q7/8/3Q4/6k1/P7/KP6/8/8 w - - 0 79</t>
  </si>
  <si>
    <t>QGD, Charousek (Petrosian) variation</t>
  </si>
  <si>
    <t>16:54:38 on 2020.08.24</t>
  </si>
  <si>
    <t>8/3k4/5bp1/5P2/8/8/7P/6K1 w - - 0 44</t>
  </si>
  <si>
    <t>18:03:51 on 2020.08.24</t>
  </si>
  <si>
    <t>D38</t>
  </si>
  <si>
    <t>3r4/1p3bk1/2p3p1/p2nR1N1/P1BP3P/6K1/1P6/8 b - - 10 45</t>
  </si>
  <si>
    <t>QGD, Ragozin variation</t>
  </si>
  <si>
    <t>19:23:17 on 2020.08.24</t>
  </si>
  <si>
    <t>8/5p2/8/3N4/4n1k1/6P1/1K6/8 w - - 0 54</t>
  </si>
  <si>
    <t>Philidor, Improved Hanham variation</t>
  </si>
  <si>
    <t>20:34:33 on 2020.08.24</t>
  </si>
  <si>
    <t>B95</t>
  </si>
  <si>
    <t>8/4Q3/2K3pk/8/7P/8/1q6/8 w - - 0 67</t>
  </si>
  <si>
    <t>Sicilian, Najdorf, 6...e6</t>
  </si>
  <si>
    <t>21.42</t>
  </si>
  <si>
    <t>22:12:51 on 2020.08.24</t>
  </si>
  <si>
    <t>B81</t>
  </si>
  <si>
    <t>5b2/6P1/PN1k1B2/1K6/8/5P2/r7/8 b - - 0 78</t>
  </si>
  <si>
    <t>Sicilian, Scheveningen, Keres attack</t>
  </si>
  <si>
    <t>23:51:49 on 2020.08.24</t>
  </si>
  <si>
    <t>8/7B/2p5/1pPp2k1/1P1P1bpn/8/1B3P2/3K4 w - - 18 52</t>
  </si>
  <si>
    <t>QGD Slav defence</t>
  </si>
  <si>
    <t>01:14:48 on 2020.08.25</t>
  </si>
  <si>
    <t>C11</t>
  </si>
  <si>
    <t>6rk/p6p/5Q2/1b2Pp2/q1p5/6P1/1P5P/2K4R b - - 9 34</t>
  </si>
  <si>
    <t>French, Steinitz variation</t>
  </si>
  <si>
    <t>22.09</t>
  </si>
  <si>
    <t>02:21:56 on 2020.08.25</t>
  </si>
  <si>
    <t>A57</t>
  </si>
  <si>
    <t>8/2k5/4p3/PP6/1K2n3/3N3N/6p1/8 b - - 2 75</t>
  </si>
  <si>
    <t>Benko gambit half accepted</t>
  </si>
  <si>
    <t>04:00:40 on 2020.08.25</t>
  </si>
  <si>
    <t>D90</t>
  </si>
  <si>
    <t>5k2/8/1p3KR1/8/8/5r1P/8/8 w - - 0 43</t>
  </si>
  <si>
    <t>Gruenfeld, Three knights variation</t>
  </si>
  <si>
    <t>05:06:05 on 2020.08.25</t>
  </si>
  <si>
    <t>8/4kp2/4n3/8/r3N2R/6P1/5P2/5K2 b - - 30 67</t>
  </si>
  <si>
    <t>St. George defence</t>
  </si>
  <si>
    <t>248.02</t>
  </si>
  <si>
    <t>06:33:09 on 2020.08.25</t>
  </si>
  <si>
    <t>C85</t>
  </si>
  <si>
    <t>6r1/PK6/2R2pk1/7p/8/8/2P5/8 w - - 2 67</t>
  </si>
  <si>
    <t>Ruy Lopez, Exchange variation doubly deferred (DERLD)</t>
  </si>
  <si>
    <t>08:13:43 on 2020.08.25</t>
  </si>
  <si>
    <t>E62</t>
  </si>
  <si>
    <t>8/2b2B2/7p/p1p2pkP/P1N1p1p1/4P3/8/5K2 b - - 81 148</t>
  </si>
  <si>
    <t>King's Indian, fianchetto, Kavalek (Bronstein) variation</t>
  </si>
  <si>
    <t>M16</t>
  </si>
  <si>
    <t>10:08:10 on 2020.08.25</t>
  </si>
  <si>
    <t>D52</t>
  </si>
  <si>
    <t>8/2Pk4/5PKp/2b3PP/pp2B3/1P6/8/8 w - - 1 69</t>
  </si>
  <si>
    <t>QGD</t>
  </si>
  <si>
    <t>11:48:10 on 2020.08.25</t>
  </si>
  <si>
    <t>A78</t>
  </si>
  <si>
    <t>8/8/8/8/1N1nk1PP/2K5/8/8 b - - 0 67</t>
  </si>
  <si>
    <t>Benoni, classical with ...Re8 and ...Na6</t>
  </si>
  <si>
    <t>-246.00</t>
  </si>
  <si>
    <t>-M8</t>
  </si>
  <si>
    <t>13:21:52 on 2020.08.25</t>
  </si>
  <si>
    <t>7r/p7/P3k3/2b1P3/1P3K2/8/5P1p/7R b - - 0 58</t>
  </si>
  <si>
    <t>14:51:31 on 2020.08.25</t>
  </si>
  <si>
    <t>8/3pk3/8/4P3/5N2/5K2/6n1/8 b - - 0 64</t>
  </si>
  <si>
    <t>16:23:08 on 2020.08.25</t>
  </si>
  <si>
    <t>8/8/4R1p1/7k/P2pB1pP/3P4/1r3P1K/2r5 w - - 10 53</t>
  </si>
  <si>
    <t>17:47:19 on 2020.08.25</t>
  </si>
  <si>
    <t>D63</t>
  </si>
  <si>
    <t>4b3/8/8/8/1p5P/2k5/5K2/1B6 w - - 0 48</t>
  </si>
  <si>
    <t>QGD, Orthodox defence, 7.Rc1</t>
  </si>
  <si>
    <t>M83</t>
  </si>
  <si>
    <t>21.22</t>
  </si>
  <si>
    <t>19:09:44 on 2020.08.25</t>
  </si>
  <si>
    <t>3b4/3k4/1P1p1p2/p2PpP2/p1N1P1p1/P2K4/5P2/8 w - - 2 50</t>
  </si>
  <si>
    <t>20:39:44 on 2020.08.25</t>
  </si>
  <si>
    <t>6k1/4r1p1/7p/4pq2/2P1b2P/2B1Q1P1/3R1P1K/8 b - - 10 55</t>
  </si>
  <si>
    <t>Scandinavian defence</t>
  </si>
  <si>
    <t>22:05:56 on 2020.08.25</t>
  </si>
  <si>
    <t>B83</t>
  </si>
  <si>
    <t>8/6p1/3k1p1p/4p2P/6P1/2PK4/8/8 b - - 10 54</t>
  </si>
  <si>
    <t>Sicilian, modern Scheveningen, main line</t>
  </si>
  <si>
    <t>222.38</t>
  </si>
  <si>
    <t>16.83</t>
  </si>
  <si>
    <t>23:12:31 on 2020.08.25</t>
  </si>
  <si>
    <t>r4k2/r5q1/n1p4Q/Pp1p1P2/3P2N1/6R1/6KP/5B2 w - - 8 57</t>
  </si>
  <si>
    <t>Dutch</t>
  </si>
  <si>
    <t>48.24</t>
  </si>
  <si>
    <t>11.35</t>
  </si>
  <si>
    <t>00:40:23 on 2020.08.26</t>
  </si>
  <si>
    <t>E68</t>
  </si>
  <si>
    <t>8/5KB1/8/8/2p5/5k2/1p6/1B6 b - - 0 108</t>
  </si>
  <si>
    <t>King's Indian, fianchetto, classical variation, 8.e4</t>
  </si>
  <si>
    <t>02:26:27 on 2020.08.26</t>
  </si>
  <si>
    <t>B47</t>
  </si>
  <si>
    <t>8/1R3p2/k7/8/2n5/PN4P1/2P2KBr/3r4 w - - 10 43</t>
  </si>
  <si>
    <t>Sicilian, Taimanov (Bastrikov) variation</t>
  </si>
  <si>
    <t>225.96</t>
  </si>
  <si>
    <t>318.44</t>
  </si>
  <si>
    <t>03:43:29 on 2020.08.26</t>
  </si>
  <si>
    <t>6k1/R1R3pr/2p2r2/5PK1/3P2P1/8/8/8 w - - 10 65</t>
  </si>
  <si>
    <t>Queen's gambit declined</t>
  </si>
  <si>
    <t>05:22:50 on 2020.08.26</t>
  </si>
  <si>
    <t>5k2/8/8/7K/p6P/8/2r5/4R3 b - - 0 53</t>
  </si>
  <si>
    <t>0.06</t>
  </si>
  <si>
    <t>06:43:23 on 2020.08.26</t>
  </si>
  <si>
    <t>6r1/1p4pk/3qNp1p/p2rnP2/6Q1/2P3RP/1P4PK/R7 w - - 10 39</t>
  </si>
  <si>
    <t>07:49:58 on 2020.08.26</t>
  </si>
  <si>
    <t>1k6/1prq1p2/pR1N4/P3PP1p/4Q1rP/6PK/8/8 w - - 10 49</t>
  </si>
  <si>
    <t>09:01:26 on 2020.08.26</t>
  </si>
  <si>
    <t>2r5/r3qp1k/3Rp1p1/2p1Q2p/2P4P/1P1R2P1/5P2/5K2 w - - 10 37</t>
  </si>
  <si>
    <t>10:17:53 on 2020.08.26</t>
  </si>
  <si>
    <t>1r3k2/1r2pp2/3p1n2/p2P2p1/2P3P1/1PN1RP2/KR6/8 w - - 10 45</t>
  </si>
  <si>
    <t>10.41</t>
  </si>
  <si>
    <t>296.30</t>
  </si>
  <si>
    <t>11:22:00 on 2020.08.26</t>
  </si>
  <si>
    <t>r7/8/6pk/3R4/4PKBp/5P1P/8/8 b - - 0 68</t>
  </si>
  <si>
    <t>12:59:14 on 2020.08.26</t>
  </si>
  <si>
    <t>3R4/1k1R4/8/8/8/8/1p4PK/2r5 b - - 10 72</t>
  </si>
  <si>
    <t>295.55</t>
  </si>
  <si>
    <t>14:33:09 on 2020.08.26</t>
  </si>
  <si>
    <t>8/p3P2k/3N1B1p/2PK4/8/6P1/4q3/8 b - - 10 61</t>
  </si>
  <si>
    <t>16:10:00 on 2020.08.26</t>
  </si>
  <si>
    <t>5k2/8/p3P1Q1/2p3n1/2P1B1pq/3N4/P6b/7K w - - 17 47</t>
  </si>
  <si>
    <t>17:34:54 on 2020.08.26</t>
  </si>
  <si>
    <t>8/8/8/4p1p1/3b2P1/7p/7P/5k1K w - - 0 63</t>
  </si>
  <si>
    <t>318.71</t>
  </si>
  <si>
    <t>M7</t>
  </si>
  <si>
    <t>19:07:00 on 2020.08.26</t>
  </si>
  <si>
    <t>4k3/5pK1/5Pp1/6P1/6P1/6N1/b7/8 w - - 1 118</t>
  </si>
  <si>
    <t>20:55:59 on 2020.08.26</t>
  </si>
  <si>
    <t>4qnk1/2r3p1/4p1p1/2PpP3/p1p2PR1/P3B1QP/1P5K/8 b - - 10 41</t>
  </si>
  <si>
    <t>22:02:54 on 2020.08.26</t>
  </si>
  <si>
    <t>3r2k1/1b4bp/p3p1p1/1pP5/1P5q/Q2pBP2/P2N2PP/3R2K1 w - - 11 30</t>
  </si>
  <si>
    <t>22:56:36 on 2020.08.26</t>
  </si>
  <si>
    <t>6k1/5r1p/5P2/pp1Q2P1/3p4/1Pp1q3/P3P1R1/6K1 w - - 10 54</t>
  </si>
  <si>
    <t>00:11:39 on 2020.08.27</t>
  </si>
  <si>
    <t>8/8/5kp1/3R3p/7P/5KP1/1r3P2/8 b - - 18 64</t>
  </si>
  <si>
    <t>01:42:49 on 2020.08.27</t>
  </si>
  <si>
    <t>8/6p1/6k1/3R4/8/4K2r/5P2/8 w - - 0 50</t>
  </si>
  <si>
    <t>02:53:27 on 2020.08.27</t>
  </si>
  <si>
    <t>8/8/2n1p3/1p1kP2p/3P3P/4B3/1K6/8 b - - 15 70</t>
  </si>
  <si>
    <t>47.06</t>
  </si>
  <si>
    <t>226.21</t>
  </si>
  <si>
    <t>04:32:13 on 2020.08.27</t>
  </si>
  <si>
    <t>8/8/4k3/R5p1/7K/3b3P/8/8 w - - 0 74</t>
  </si>
  <si>
    <t>06:09:45 on 2020.08.27</t>
  </si>
  <si>
    <t>8/8/7p/p6P/P1Bk4/1K4b1/8/8 w - - 10 50</t>
  </si>
  <si>
    <t>07:21:36 on 2020.08.27</t>
  </si>
  <si>
    <t>8/6p1/p1R4p/1p2k3/1P2p3/P2r3P/4KPP1/8 w - - 10 43</t>
  </si>
  <si>
    <t>08:29:39 on 2020.08.27</t>
  </si>
  <si>
    <t>r2b1r1k/6pp/p1bppn2/P7/1q2P3/R1NBB3/1P2Q1PP/5RK1 b - - 13 25</t>
  </si>
  <si>
    <t>09:06:15 on 2020.08.27</t>
  </si>
  <si>
    <t>q4b1k/r2r1pp1/P1pN1n1p/1p1p1Q1P/3P1P2/3BP3/5P1K/1R4R1 w - - 10 54</t>
  </si>
  <si>
    <t>10:35:32 on 2020.08.27</t>
  </si>
  <si>
    <t>8/8/2K1k3/1P6/1B6/4bp2/8/8 w - - 0 64</t>
  </si>
  <si>
    <t>11:59:48 on 2020.08.27</t>
  </si>
  <si>
    <t>8/3r1k2/3P4/3R4/2rN4/1K6/2P5/8 b - - 10 46</t>
  </si>
  <si>
    <t>8.30</t>
  </si>
  <si>
    <t>13:18:21 on 2020.08.27</t>
  </si>
  <si>
    <t>r6k/5RQ1/p5Rp/4pB2/2P2b1P/8/P4PK1/2q5 b - - 0 34</t>
  </si>
  <si>
    <t>14:18:01 on 2020.08.27</t>
  </si>
  <si>
    <t>8/7p/2k5/5R2/P3r3/1KB5/5n2/8 b - - 10 46</t>
  </si>
  <si>
    <t>15:38:49 on 2020.08.27</t>
  </si>
  <si>
    <t>r3b1k1/5r2/2nBpPp1/p3P1P1/1p4P1/1P6/1KP5/7Q w - - 10 44</t>
  </si>
  <si>
    <t>17:04:49 on 2020.08.27</t>
  </si>
  <si>
    <t>8/4ppk1/3p2p1/2pPn2p/PbP1P2P/4BPP1/2Q1K3/q2B4 b - - 10 42</t>
  </si>
  <si>
    <t>0.04</t>
  </si>
  <si>
    <t>18:14:50 on 2020.08.27</t>
  </si>
  <si>
    <t>Q7/3b2q1/3P2k1/5pNp/5P1P/p2rp1PK/R7/8 b - - 15 76</t>
  </si>
  <si>
    <t>19:55:26 on 2020.08.27</t>
  </si>
  <si>
    <t>4R3/2R5/1p2p1k1/3q1pp1/P7/7P/5P1P/6K1 b - - 9 63</t>
  </si>
  <si>
    <t>247.83</t>
  </si>
  <si>
    <t>M54</t>
  </si>
  <si>
    <t>21:22:04 on 2020.08.27</t>
  </si>
  <si>
    <t>1k5r/3q4/3P4/1p2R3/1Pp1P3/2P5/5Q2/1K6 b - - 0 140</t>
  </si>
  <si>
    <t>298.81</t>
  </si>
  <si>
    <t>247.80</t>
  </si>
  <si>
    <t>23:16:01 on 2020.08.27</t>
  </si>
  <si>
    <t>7b/1R5P/P2k4/2pB4/2P3K1/1P6/8/5r2 w - - 3 111</t>
  </si>
  <si>
    <t>01:04:26 on 2020.08.28</t>
  </si>
  <si>
    <t>2rqk2r/1B1n1ppp/p3pb2/1pp5/3P4/4PN2/PP2QPPP/R4RK1 b k - 9 19</t>
  </si>
  <si>
    <t>01:39:17 on 2020.08.28</t>
  </si>
  <si>
    <t>A72</t>
  </si>
  <si>
    <t>8/8/5p2/6k1/4Q3/6q1/6P1/7K w - - 0 49</t>
  </si>
  <si>
    <t>Benoni, classical without 9.O-O</t>
  </si>
  <si>
    <t>M47</t>
  </si>
  <si>
    <t>18.48</t>
  </si>
  <si>
    <t>02:50:22 on 2020.08.28</t>
  </si>
  <si>
    <t>1k6/2q5/B1prp2p/4Bbp1/1b6/8/4Q1PP/5R1K w - - 1 35</t>
  </si>
  <si>
    <t>03:55:22 on 2020.08.28</t>
  </si>
  <si>
    <t>4Q2k/8/p2p4/2bP1Pp1/8/8/2P1B1K1/2q5 b - - 10 44</t>
  </si>
  <si>
    <t>05:16:53 on 2020.08.28</t>
  </si>
  <si>
    <t>8/8/5k1p/p3p1pP/PpBbK1P1/1P6/8/8 w - - 10 162</t>
  </si>
  <si>
    <t>07:14:53 on 2020.08.28</t>
  </si>
  <si>
    <t>8/8/7p/2k5/6P1/3B3K/8/7b b - - 0 54</t>
  </si>
  <si>
    <t>-17.28</t>
  </si>
  <si>
    <t>-M98</t>
  </si>
  <si>
    <t>08:48:56 on 2020.08.28</t>
  </si>
  <si>
    <t>8/2p5/1p1p1B2/8/p1P3k1/P2n1p2/1P3P2/6K1 b - - 3 51</t>
  </si>
  <si>
    <t>10:18:46 on 2020.08.28</t>
  </si>
  <si>
    <t>8/5kp1/p4p2/1bB4p/1P5P/5PK1/2R3P1/3r4 w - - 10 42</t>
  </si>
  <si>
    <t>11:30:08 on 2020.08.28</t>
  </si>
  <si>
    <t>3k4/3P4/3R2p1/4p3/4Pp1p/2PB3P/2b1K1P1/3r4 b - - 10 42</t>
  </si>
  <si>
    <t>12:33:42 on 2020.08.28</t>
  </si>
  <si>
    <t>8/4kP2/p3P2q/8/1p3K2/4R1N1/8/8 w - - 10 74</t>
  </si>
  <si>
    <t>14:10:37 on 2020.08.28</t>
  </si>
  <si>
    <t>1R6/2p5/b2p4/P1pP4/8/8/P1k1pK2/8 b - - 10 85</t>
  </si>
  <si>
    <t>246.18</t>
  </si>
  <si>
    <t>15:41:35 on 2020.08.28</t>
  </si>
  <si>
    <t>8/k6p/P1p3pP/K1P1p1P1/B1b1P3/8/8/8 w - - 3 119</t>
  </si>
  <si>
    <t>17:31:33 on 2020.08.28</t>
  </si>
  <si>
    <t>6k1/6p1/4p3/3bP2Q/4pP2/3nB1K1/2q1P1B1/8 b - - 10 48</t>
  </si>
  <si>
    <t>18:51:39 on 2020.08.28</t>
  </si>
  <si>
    <t>r1r5/3n1pk1/p1Np2p1/1p1P4/3R3p/PKP2BbP/1P2R1P1/8 w - - 14 37</t>
  </si>
  <si>
    <t>avge time  budget (hrs)</t>
  </si>
  <si>
    <t>avge game time</t>
  </si>
  <si>
    <t>avge game time (hrs.)</t>
  </si>
  <si>
    <t>avge game time (secs.)</t>
  </si>
  <si>
    <t>79/16.4</t>
  </si>
  <si>
    <t>Fi-Ar</t>
  </si>
  <si>
    <t>75/17.5</t>
  </si>
  <si>
    <t>Fr-De</t>
  </si>
  <si>
    <t>77/16.2</t>
  </si>
  <si>
    <t>De-Xi</t>
  </si>
  <si>
    <t>81/17.1</t>
  </si>
  <si>
    <t>Sl-Ru</t>
  </si>
  <si>
    <t>83/17.3</t>
  </si>
  <si>
    <t>Ar-ro</t>
  </si>
  <si>
    <t>61/13.1</t>
  </si>
  <si>
    <t>Ar-Ru</t>
  </si>
  <si>
    <t>Hash, MiB</t>
  </si>
  <si>
    <t>----&gt; Superfinal</t>
  </si>
  <si>
    <t>19.L1</t>
  </si>
  <si>
    <t>202008260719_ nn-82215d0fd0df</t>
  </si>
  <si>
    <t>v0.26.2-rc1_J92-100</t>
  </si>
  <si>
    <t>v0.8-120f959_net-15.0</t>
  </si>
  <si>
    <t>12.43</t>
  </si>
  <si>
    <t>2576.00</t>
  </si>
  <si>
    <t>­­­</t>
  </si>
  <si>
    <r>
      <t xml:space="preserve">Elo </t>
    </r>
    <r>
      <rPr>
        <b/>
        <sz val="9"/>
        <color theme="1"/>
        <rFont val="Symbol"/>
        <family val="1"/>
        <charset val="2"/>
      </rPr>
      <t>D</t>
    </r>
  </si>
  <si>
    <t>+0</t>
  </si>
  <si>
    <t>+21</t>
  </si>
  <si>
    <t>+71</t>
  </si>
  <si>
    <t>+53</t>
  </si>
  <si>
    <t>+34</t>
  </si>
  <si>
    <t>-8</t>
  </si>
  <si>
    <t>+40</t>
  </si>
  <si>
    <t>-67</t>
  </si>
  <si>
    <t>-71</t>
  </si>
  <si>
    <t>-72</t>
  </si>
  <si>
    <t>+128</t>
  </si>
  <si>
    <t>+66</t>
  </si>
  <si>
    <t>+24</t>
  </si>
  <si>
    <t>-31</t>
  </si>
  <si>
    <t>-21</t>
  </si>
  <si>
    <t>-66</t>
  </si>
  <si>
    <t>-20</t>
  </si>
  <si>
    <t>-26</t>
  </si>
  <si>
    <t>-23</t>
  </si>
  <si>
    <t>+29</t>
  </si>
  <si>
    <t>+17</t>
  </si>
  <si>
    <t>+35</t>
  </si>
  <si>
    <t>+20</t>
  </si>
  <si>
    <t>+54</t>
  </si>
  <si>
    <t>+6</t>
  </si>
  <si>
    <t>+19</t>
  </si>
  <si>
    <t>-84</t>
  </si>
  <si>
    <t>+74</t>
  </si>
  <si>
    <t>+12</t>
  </si>
  <si>
    <t>+86</t>
  </si>
  <si>
    <t>+10</t>
  </si>
  <si>
    <t>+140</t>
  </si>
  <si>
    <t>90/23.2</t>
  </si>
  <si>
    <t>Sv-Et</t>
  </si>
  <si>
    <t>­¯</t>
  </si>
  <si>
    <t>Stockfish 202008260719_nn-82215d0fd0df</t>
  </si>
  <si>
    <t>======1=</t>
  </si>
  <si>
    <t>=1======</t>
  </si>
  <si>
    <t>==1=====</t>
  </si>
  <si>
    <t>=1==1=01</t>
  </si>
  <si>
    <t>=1=1=1==</t>
  </si>
  <si>
    <t>=11=1=1=</t>
  </si>
  <si>
    <t>LCZero v0.26.2-rc1_J92-100</t>
  </si>
  <si>
    <t>======0=</t>
  </si>
  <si>
    <t>========</t>
  </si>
  <si>
    <t>=======1</t>
  </si>
  <si>
    <t>1=1=1===</t>
  </si>
  <si>
    <t>1==1=1=1</t>
  </si>
  <si>
    <t>AllieStein v0.8-120f959_net-15.0</t>
  </si>
  <si>
    <t>=0======</t>
  </si>
  <si>
    <t>===1====</t>
  </si>
  <si>
    <t>Stoofvlees II a14</t>
  </si>
  <si>
    <t>==0=====</t>
  </si>
  <si>
    <t>=======0</t>
  </si>
  <si>
    <t>1=10====</t>
  </si>
  <si>
    <t>====0==0</t>
  </si>
  <si>
    <t>01======</t>
  </si>
  <si>
    <t>Komodo 2576.00</t>
  </si>
  <si>
    <t>=0==0=10</t>
  </si>
  <si>
    <t>0=01====</t>
  </si>
  <si>
    <t>0=0=0===</t>
  </si>
  <si>
    <t>====1==1</t>
  </si>
  <si>
    <t>=0=0=0==</t>
  </si>
  <si>
    <t>===0====</t>
  </si>
  <si>
    <t>=====10=</t>
  </si>
  <si>
    <t>Ethereal 12.43</t>
  </si>
  <si>
    <t>=00=0=0=</t>
  </si>
  <si>
    <t>0==0=0=0</t>
  </si>
  <si>
    <t>10======</t>
  </si>
  <si>
    <t>=====01=</t>
  </si>
  <si>
    <t>19.PD</t>
  </si>
  <si>
    <t>14:59:30</t>
  </si>
  <si>
    <t>2020.08.30</t>
  </si>
  <si>
    <t>5Q1k/8/p7/P7/4P1p1/6P1/4qP1K/2b5 b - - 10 51</t>
  </si>
  <si>
    <t>17:54:10</t>
  </si>
  <si>
    <t>8/4k3/4r3/6pK/8/8/1R4P1/8 b - - 0 50</t>
  </si>
  <si>
    <t>20:41:57</t>
  </si>
  <si>
    <t>D35</t>
  </si>
  <si>
    <t>2r3k1/1b3pb1/6pp/2qp4/1p1N4/1P2PP1P/4Q1P1/3RB1K1 w - - 10 44</t>
  </si>
  <si>
    <t>QGD, exchange, positional line</t>
  </si>
  <si>
    <t>18.79</t>
  </si>
  <si>
    <t>14.51</t>
  </si>
  <si>
    <t>22:48:08</t>
  </si>
  <si>
    <t>2r2k2/4b3/6Rp/P3p2P/1P1pBpP1/3K1P2/8/8 w - - 3 57</t>
  </si>
  <si>
    <t>01:52:13</t>
  </si>
  <si>
    <t>2020.08.31</t>
  </si>
  <si>
    <t>B84</t>
  </si>
  <si>
    <t>2kr4/5pQ1/p6p/5P2/Pp4P1/1P2qB2/KP6/8 w - - 9 45</t>
  </si>
  <si>
    <t>Sicilian, Scheveningen (Paulsen), classical variation</t>
  </si>
  <si>
    <t>21.50</t>
  </si>
  <si>
    <t>03:57:43</t>
  </si>
  <si>
    <t>A49</t>
  </si>
  <si>
    <t>7k/4P3/8/1p4Q1/3q2K1/p5P1/7P/8 w - - 7 63</t>
  </si>
  <si>
    <t>King's Indian, fianchetto without c4</t>
  </si>
  <si>
    <t>06:58:17</t>
  </si>
  <si>
    <t>8/6pk/6p1/3Pp3/pQ3n1P/P4PK1/1P1R4/2q5 w - - 10 105</t>
  </si>
  <si>
    <t>10:31:03</t>
  </si>
  <si>
    <t>4R3/7k/8/p7/4p2K/8/8/4r3 w - - 0 67</t>
  </si>
  <si>
    <t>13:42:47</t>
  </si>
  <si>
    <t>A42</t>
  </si>
  <si>
    <t>4rk1R/1P4R1/5K2/5p2/4b3/8/6p1/8 b - - 9 84</t>
  </si>
  <si>
    <t>Modern defence, Averbakh system</t>
  </si>
  <si>
    <t>17:06:16</t>
  </si>
  <si>
    <t>8/2RK4/5k2/6p1/6p1/6p1/8/8 w - - 0 51</t>
  </si>
  <si>
    <t>Reti v Dutch</t>
  </si>
  <si>
    <t>19:32:18</t>
  </si>
  <si>
    <t>D50</t>
  </si>
  <si>
    <t>8/8/5k2/P7/8/5KP1/r7/4R3 b - - 0 57</t>
  </si>
  <si>
    <t>QGD, 4.Bg5</t>
  </si>
  <si>
    <t>22:31:15</t>
  </si>
  <si>
    <t>8/7K/1p6/p7/2P3P1/1k6/8/8 w - - 0 56</t>
  </si>
  <si>
    <t>01:20:55</t>
  </si>
  <si>
    <t>2020.09.01</t>
  </si>
  <si>
    <t>8/5pqk/4b2p/2Q5/4P1pN/6P1/6PK/8 b - - 10 108</t>
  </si>
  <si>
    <t>04:53:42</t>
  </si>
  <si>
    <t>8/7k/8/6Bp/1Rbp4/5PPP/5r2/2K5 b - - 10 46</t>
  </si>
  <si>
    <t>07:28:16</t>
  </si>
  <si>
    <t>5rk1/7p/1p4p1/1p4b1/3NR3/2P3P1/PP1r3P/1R4K1 w - - 10 40</t>
  </si>
  <si>
    <t>Pirc, Byrne variation</t>
  </si>
  <si>
    <t>09:10:30</t>
  </si>
  <si>
    <t>8/6pk/3Pp1qp/2Q1Pp2/5P1K/P4P2/1rR4P/8 b - - 10 44</t>
  </si>
  <si>
    <t>Owen defence</t>
  </si>
  <si>
    <t>11:19:04</t>
  </si>
  <si>
    <t>B75</t>
  </si>
  <si>
    <t>8/3k1p1K/6p1/6Pp/5P1P/8/8/8 b - - 10 118</t>
  </si>
  <si>
    <t>Sicilian, dragon, Yugoslav attack</t>
  </si>
  <si>
    <t>14:55:38</t>
  </si>
  <si>
    <t>5k2/4r3/P1b3p1/P1b2p1p/5P1P/3BN1P1/5K2/4R3 w - - 38 88</t>
  </si>
  <si>
    <t>18:22:02</t>
  </si>
  <si>
    <t>r4n2/2p1qn1k/7b/1B1Pp1pp/4Pp2/2BN1PPb/2QN1R1P/7K w - - 11 36</t>
  </si>
  <si>
    <t>20:23:37</t>
  </si>
  <si>
    <t>1Q6/3q2k1/5pp1/1p1p1b1p/p1pP3P/P1P2BP1/1P3P1K/8 w - - 10 51</t>
  </si>
  <si>
    <t>23:11:41</t>
  </si>
  <si>
    <t>1k5r/4R3/4Q3/3pP1pP/8/8/5P2/1q3K2 w - - 10 81</t>
  </si>
  <si>
    <t>02:28:04</t>
  </si>
  <si>
    <t>2020.09.02</t>
  </si>
  <si>
    <t>1q3bk1/r4pp1/1pp1pn1p/1b2N2P/1PNPP3/1Q3BP1/5P2/1R4K1 w - - 11 36</t>
  </si>
  <si>
    <t>04:22:27</t>
  </si>
  <si>
    <t>A48</t>
  </si>
  <si>
    <t>8/1k6/1p1p4/1K1P4/4N3/8/5bBp/8 b - - 97 166</t>
  </si>
  <si>
    <t>King's Indian, East Indian defence</t>
  </si>
  <si>
    <t>08:16:45</t>
  </si>
  <si>
    <t>5rk1/3R1p2/1r2p3/1n1pN1p1/p2P3p/4P2P/PP4PK/2R5 b - - 15 41</t>
  </si>
  <si>
    <t>10:36:42</t>
  </si>
  <si>
    <t>3rk3/1Q6/p1n5/1p2p3/8/P1BB2b1/1PP3q1/2K2R2 b - - 10 40</t>
  </si>
  <si>
    <t>12:11:14</t>
  </si>
  <si>
    <t>8/8/2k3p1/2p1PbKp/5P2/1PN5/8/8 w - - 10 87</t>
  </si>
  <si>
    <t>-11.16</t>
  </si>
  <si>
    <t>-29.58</t>
  </si>
  <si>
    <t>15:37:58</t>
  </si>
  <si>
    <t>7r/6k1/1p1n1b2/3P4/pP3P2/8/P1B3KB/8 b - - 1 66</t>
  </si>
  <si>
    <t>18:57:10</t>
  </si>
  <si>
    <t>C64</t>
  </si>
  <si>
    <t>8/3Q1p1k/3R4/1p1Pp2p/1P2P2p/5P2/6PK/4q3 b - - 10 60</t>
  </si>
  <si>
    <t>Ruy Lopez, classical defence, Benelux variation</t>
  </si>
  <si>
    <t>22:14:34</t>
  </si>
  <si>
    <t>8/r7/P5k1/8/8/7R/8/1K3N2 b - - 0 71</t>
  </si>
  <si>
    <t>01:11:56</t>
  </si>
  <si>
    <t>2020.09.03</t>
  </si>
  <si>
    <t>8/8/6Q1/1p3p2/1P6/P6k/2q5/5K2 w - - 64 149</t>
  </si>
  <si>
    <t>-0.07</t>
  </si>
  <si>
    <t>05:00:56</t>
  </si>
  <si>
    <t>8/8/8/5pk1/5p2/5Qq1/1p1N4/5K2 w - - 10 114</t>
  </si>
  <si>
    <t>08:37:31</t>
  </si>
  <si>
    <t>6k1/3R1p2/r7/5Np1/6P1/5K2/8/2n5 w - - 10 54</t>
  </si>
  <si>
    <t>11:22:49</t>
  </si>
  <si>
    <t>8/2P5/8/1B3b2/4p3/4K3/5p2/6k1 b - - 10 82</t>
  </si>
  <si>
    <t>27.12</t>
  </si>
  <si>
    <t>260.27</t>
  </si>
  <si>
    <t>14:40:40</t>
  </si>
  <si>
    <t>1R6/5p2/4k1p1/3Np2p/b3P1PP/8/5K2/8 w - - 1 57</t>
  </si>
  <si>
    <t>17:45:29</t>
  </si>
  <si>
    <t>8/4k1R1/3Rp3/3nPp2/6p1/5r2/4K3/8 b - - 93 111</t>
  </si>
  <si>
    <t>21:21:03</t>
  </si>
  <si>
    <t>7k/2q2p2/1p3p1p/3B4/1b1pP1QP/p5P1/P4P1K/8 w - - 10 47</t>
  </si>
  <si>
    <t>23:40:01</t>
  </si>
  <si>
    <t>8/4N2p/7k/8/4P1Q1/7K/1n6/7q w - - 9 50</t>
  </si>
  <si>
    <t>21.95</t>
  </si>
  <si>
    <t>221.07</t>
  </si>
  <si>
    <t>02:14:23</t>
  </si>
  <si>
    <t>2020.09.04</t>
  </si>
  <si>
    <t>8/4k3/P6R/1P6/1N2p1Pp/4P1p1/3r1n2/5BK1 b - - 1 48</t>
  </si>
  <si>
    <t>04:46:18</t>
  </si>
  <si>
    <t>7k/5qp1/8/P3P2p/6P1/3QP2P/1p2K3/8 b - - 10 48</t>
  </si>
  <si>
    <t>07:22:49</t>
  </si>
  <si>
    <t>8/8/8/1BK5/6n1/6k1/2P2p2/8 b - - 0 100</t>
  </si>
  <si>
    <t>10:48:30</t>
  </si>
  <si>
    <t>Q7/5ppk/7p/5qn1/4pB2/4P2P/5PP1/6K1 b - - 10 46</t>
  </si>
  <si>
    <t>13:07:07</t>
  </si>
  <si>
    <t>5r1k/1p2Qn1p/3q4/5p1R/8/2bB4/8/4R2K w - - 10 43</t>
  </si>
  <si>
    <t>15:24:51</t>
  </si>
  <si>
    <t>8/2r4p/2P3pk/5r2/1QRp1q2/7P/6P1/4R2K b - - 10 40</t>
  </si>
  <si>
    <t>17:25:57</t>
  </si>
  <si>
    <t>6k1/3nbp2/4p1p1/3pP3/2qP2P1/1r2BN2/5PK1/3QR3 b - - 49 61</t>
  </si>
  <si>
    <t>-10.59</t>
  </si>
  <si>
    <t>-256.0</t>
  </si>
  <si>
    <t>0 20:22:52</t>
  </si>
  <si>
    <t>8/b7/Pq6/5K2/8/4pk2/8/8 w - - 0 103</t>
  </si>
  <si>
    <t>23:55:33</t>
  </si>
  <si>
    <t>2r3k1/1p2qp2/p5p1/P2p3p/1P1Q3P/1bP2P2/6P1/R4BK1 w - - 15 36</t>
  </si>
  <si>
    <t>152.65</t>
  </si>
  <si>
    <t>01:55:12</t>
  </si>
  <si>
    <t>2020.09.05</t>
  </si>
  <si>
    <t>8/4k3/8/1p3P2/1P2B3/6K1/4bP2/8 w - - 1 72</t>
  </si>
  <si>
    <t>05:07:53</t>
  </si>
  <si>
    <t>8/5k2/8/2R4p/7P/6r1/2K5/8 w - - 0 56</t>
  </si>
  <si>
    <t>07:52:07</t>
  </si>
  <si>
    <t>8/8/8/3n3p/4p2k/8/4K3/6R1 w - - 0 49</t>
  </si>
  <si>
    <t>-16.80</t>
  </si>
  <si>
    <t>-16.00</t>
  </si>
  <si>
    <t>10:36:30</t>
  </si>
  <si>
    <t>8/1p6/1bpk4/p5p1/4KpN1/1P6/P7/8 b - - 3 71</t>
  </si>
  <si>
    <t>13:55:36</t>
  </si>
  <si>
    <t>7k/1pr1q1bp/1R3pp1/5b2/B2B1P2/7P/5QPK/8 w - - 10 42</t>
  </si>
  <si>
    <t>16:14:55</t>
  </si>
  <si>
    <t>3kb1Q1/1p4P1/8/1Pbp1p2/5P2/2P1r3/3R1K2/r7 b - - 10 49</t>
  </si>
  <si>
    <t>18:31:41</t>
  </si>
  <si>
    <t>8/8/3kP2P/8/p7/3p4/1K6/8 b - - 0 54</t>
  </si>
  <si>
    <t>M4</t>
  </si>
  <si>
    <t>20:46:55</t>
  </si>
  <si>
    <t>3r4/8/6pk/R4p1p/2p1pK2/8/2P5/R6B w - - 2 59</t>
  </si>
  <si>
    <t>23:55:53</t>
  </si>
  <si>
    <t>8/8/2k5/p5R1/Pr6/K7/4p3/4B3 b - - 10 117</t>
  </si>
  <si>
    <t>152.53</t>
  </si>
  <si>
    <t>03:31:31</t>
  </si>
  <si>
    <t>2020.09.06</t>
  </si>
  <si>
    <t>8/4k2n/1pBp3P/8/P1PK2P1/8/8/8 w - - 1 86</t>
  </si>
  <si>
    <t>06:58:25</t>
  </si>
  <si>
    <t>C78</t>
  </si>
  <si>
    <t>2n5/1B4pk/4Pp1p/4qP1P/8/5Q2/6K1/8 b - - 10 82</t>
  </si>
  <si>
    <t>Ruy Lopez, Moeller defence</t>
  </si>
  <si>
    <t>27.66</t>
  </si>
  <si>
    <t>M6</t>
  </si>
  <si>
    <t>10:19:23</t>
  </si>
  <si>
    <t>8/4nk1p/RP2r2P/4p1P1/4N1K1/5P2/8/8 w - - 1 173</t>
  </si>
  <si>
    <t>14:16:27</t>
  </si>
  <si>
    <t>5r1k/7p/7P/8/1R3p2/8/B4K2/7b w - - 10 50</t>
  </si>
  <si>
    <t>53.37</t>
  </si>
  <si>
    <t>16:53:44</t>
  </si>
  <si>
    <t>8/5k2/3n4/2p2PP1/4p2P/1b2N3/7K/R7 w - - 3 80</t>
  </si>
  <si>
    <t>-0.05</t>
  </si>
  <si>
    <t>20:14:03</t>
  </si>
  <si>
    <t>4q3/Q4k2/7p/8/5p1P/2B4R/1Pr2rP1/6K1 b - - 10 49</t>
  </si>
  <si>
    <t>22:29:34</t>
  </si>
  <si>
    <t>6r1/kp6/p2N1R2/7p/3R2bP/P7/4rP1K/8 w - - 23 51</t>
  </si>
  <si>
    <t>01:08:12</t>
  </si>
  <si>
    <t>2020.09.07</t>
  </si>
  <si>
    <t>1r6/2K3p1/8/8/7k/8/6p1/R7 w - - 0 69</t>
  </si>
  <si>
    <t>04:19:41</t>
  </si>
  <si>
    <t>8/4Q3/3p2k1/3Pp1p1/1q6/5PpP/4K1P1/8 w - - 10 68</t>
  </si>
  <si>
    <t>07:34:36</t>
  </si>
  <si>
    <t>8/8/1Qp5/2P5/k1n5/pB2P3/8/7K b - - 2 56</t>
  </si>
  <si>
    <t>Robatsch defence, two knights, Suttles variation</t>
  </si>
  <si>
    <t>10:34:07</t>
  </si>
  <si>
    <t>8/6pk/2q1bp2/2P1p2p/2N4P/1pR3P1/1P3B2/2KN4 b - - 15 75</t>
  </si>
  <si>
    <t>13:45:09</t>
  </si>
  <si>
    <t>A05</t>
  </si>
  <si>
    <t>8/7p/6p1/1k3PK1/7P/8/8/8 b - - 0 54</t>
  </si>
  <si>
    <t>16:43:09</t>
  </si>
  <si>
    <t>B09</t>
  </si>
  <si>
    <t>3b4/5p2/4p2K/p3P1P1/P3k3/1P6/8/4B3 b - - 10 76</t>
  </si>
  <si>
    <t>Pirc, Austrian attack, 6.Bd3</t>
  </si>
  <si>
    <t>20:00:43</t>
  </si>
  <si>
    <t>4b3/2Q3k1/3p4/7p/5NpP/6P1/3q4/7K b - - 12 60</t>
  </si>
  <si>
    <t>King's Indian, Petrosian system, Stein variation</t>
  </si>
  <si>
    <t>22:53:13</t>
  </si>
  <si>
    <t>8/7p/8/3k1p1P/8/5P2/5K2/8 w - - 0 52</t>
  </si>
  <si>
    <t>English, Anglo-Gruenfeld, Czech defense</t>
  </si>
  <si>
    <t>30.12</t>
  </si>
  <si>
    <t>01:43:55</t>
  </si>
  <si>
    <t>2020.09.08</t>
  </si>
  <si>
    <t>E15</t>
  </si>
  <si>
    <t>3B4/5pk1/p2b1N2/Q7/3PbP1p/Pp2P1rK/1P6/5R2 w - - 3 51</t>
  </si>
  <si>
    <t>Queen's Indian, 4.g3</t>
  </si>
  <si>
    <t>04:19:28</t>
  </si>
  <si>
    <t>r7/P4nk1/6p1/1K6/8/5N2/P3p2p/4R3 w - - 10 55</t>
  </si>
  <si>
    <t>07:03:18</t>
  </si>
  <si>
    <t>8/2Rq1pk1/K4b2/8/8/8/8/8 w - - 0 96</t>
  </si>
  <si>
    <t>Sicilian, Najdorf, Adams attack</t>
  </si>
  <si>
    <t>10:30:47</t>
  </si>
  <si>
    <t>B42</t>
  </si>
  <si>
    <t>k7/8/pP4p1/P3B3/7P/5K2/2b5/8 b - - 10 68</t>
  </si>
  <si>
    <t>Sicilian, Kan, 5.Bd3</t>
  </si>
  <si>
    <t>13:49:57</t>
  </si>
  <si>
    <t>E86</t>
  </si>
  <si>
    <t>5k2/8/8/7R/4P2P/4r3/6K1/8 b - - 0 49</t>
  </si>
  <si>
    <t>King's Indian, Saemisch, orthodox, 7.Nge2 c6</t>
  </si>
  <si>
    <t>16:14:38</t>
  </si>
  <si>
    <t>6k1/8/4q3/p1Qb2b1/Pp1Bp2p/1P5P/2B3P1/6K1 b - - 10 53</t>
  </si>
  <si>
    <t>18:59:45</t>
  </si>
  <si>
    <t>8/7k/4RK1P/p7/4b3/8/8/8 b - - 0 64</t>
  </si>
  <si>
    <t>22.87</t>
  </si>
  <si>
    <t>293.73</t>
  </si>
  <si>
    <t>22:01:51</t>
  </si>
  <si>
    <t>E95</t>
  </si>
  <si>
    <t>8/1P1k4/n2p3p/1N1P1Kp1/4p1P1/7P/8/8 w - - 0 65</t>
  </si>
  <si>
    <t>King's Indian, orthodox, 7...Nbd7, 8.Re1</t>
  </si>
  <si>
    <t>20.38</t>
  </si>
  <si>
    <t>15.70</t>
  </si>
  <si>
    <t>01:04:52</t>
  </si>
  <si>
    <t>2020.09.09</t>
  </si>
  <si>
    <t>6k1/8/5Pp1/1P4Pp/P7/R7/1r4K1/8 w - - 3 154</t>
  </si>
  <si>
    <t>-0.12</t>
  </si>
  <si>
    <t>04:55:30</t>
  </si>
  <si>
    <t>8/8/2r5/R1b1k3/8/2P2KP1/8/8 w - - 11 59</t>
  </si>
  <si>
    <t>07:44:38</t>
  </si>
  <si>
    <t>C70</t>
  </si>
  <si>
    <t>2r1r3/1b3k2/p6p/Bp3Pp1/2p1n1P1/P6P/1P2N3/4RRK1 b - - 8 33</t>
  </si>
  <si>
    <t>Ruy Lopez, Cozio defence deferred</t>
  </si>
  <si>
    <t>09:15:08</t>
  </si>
  <si>
    <t>4r3/p3r1nk/6p1/7p/5PP1/2QRB2P/1q6/4R1K1 b - - 10 42</t>
  </si>
  <si>
    <t>11:30:07</t>
  </si>
  <si>
    <t>n6r/1p1Nrpk1/2p3p1/p6p/P1P1P3/1P1R1BPP/1b2P2K/3R4 w - - 10 46</t>
  </si>
  <si>
    <t>14:06:37</t>
  </si>
  <si>
    <t>3r3k/1p2p1b1/6np/7r/p7/2B1RNPp/PP3P1P/4R1K1 b - - 10 38</t>
  </si>
  <si>
    <t>0.09</t>
  </si>
  <si>
    <t>16:12:04</t>
  </si>
  <si>
    <t>8/6p1/2P2pkp/1K2p3/1R4P1/1r6/8/8 b - - 10 51</t>
  </si>
  <si>
    <t>18:34:23</t>
  </si>
  <si>
    <t>6R1/5p1k/8/6P1/6Pp/1p5P/5K2/1r6 w - - 10 77</t>
  </si>
  <si>
    <t>21:56:24</t>
  </si>
  <si>
    <t>B77</t>
  </si>
  <si>
    <t>6k1/4p3/4P3/8/1R6/1p2r1P1/8/1K6 w - - 10 51</t>
  </si>
  <si>
    <t>Sicilian, dragon, Yugoslav attack, 9.Bc4</t>
  </si>
  <si>
    <t>66.54</t>
  </si>
  <si>
    <t>00:35:48</t>
  </si>
  <si>
    <t>2020.09.10</t>
  </si>
  <si>
    <t>8/8/4R2r/2p1Qk2/p1P4r/P4P1P/1P3qPK/6R1 b - - 3 52</t>
  </si>
  <si>
    <t>03:22:02</t>
  </si>
  <si>
    <t>Q7/5pbk/6p1/5r1p/5P1P/3K2P1/8/8 b - - 56 105</t>
  </si>
  <si>
    <t>06:53:37</t>
  </si>
  <si>
    <t>r3kb1r/pp1bnppp/1qn1p3/3pP3/3P4/3B1N2/PP3PPP/RNBQ1K1R b kq - 12</t>
  </si>
  <si>
    <t>13 French, advance, Paulsen attack</t>
  </si>
  <si>
    <t>177.48</t>
  </si>
  <si>
    <t>17.06</t>
  </si>
  <si>
    <t>08:06:38</t>
  </si>
  <si>
    <t>4k1r1/5bP1/3Pn3/1p2B3/5pR1/6p1/2B5/6K1 w - - 3 60</t>
  </si>
  <si>
    <t>10:48:57</t>
  </si>
  <si>
    <t>b3R3/8/8/1K6/1p6/3k4/8/6b1 w - - 0 168</t>
  </si>
  <si>
    <t>14:44:04</t>
  </si>
  <si>
    <t>6k1/8/3P3P/1b6/4Bpp1/8/3K4/8 w - - 10 62</t>
  </si>
  <si>
    <t>17:45:23</t>
  </si>
  <si>
    <t>4r1k1/5np1/8/4p1p1/1KN1P3/1P6/2P1RB1P/1r6 w - - 10 56</t>
  </si>
  <si>
    <t>20:05:58</t>
  </si>
  <si>
    <t>8/1p3pk1/4b1p1/p7/P1P1P3/1P1Q2Pp/7P/q4BK1 w - - 12 49</t>
  </si>
  <si>
    <t>22:49:45</t>
  </si>
  <si>
    <t>8/1r5p/8/6k1/p1R5/5K2/8/8 w - - 0 63</t>
  </si>
  <si>
    <t>01:47:15</t>
  </si>
  <si>
    <t>2020.09.11</t>
  </si>
  <si>
    <t>4R3/2p5/1p1b1k2/2pP4/2P4p/pP4rb/P3R1N1/6K1 w - - 10 52</t>
  </si>
  <si>
    <t>04:17:45</t>
  </si>
  <si>
    <t>8/5R2/p2N3p/8/3p4/3Pk2K/4r3/8 b - - 10 44</t>
  </si>
  <si>
    <t>0.19</t>
  </si>
  <si>
    <t>06:42:53</t>
  </si>
  <si>
    <t>1b6/K7/7p/2k4P/6B1/8/8/8 w - - 0 65</t>
  </si>
  <si>
    <t>09:43:44</t>
  </si>
  <si>
    <t>8/8/6p1/2kp4/7n/1P1K4/2PB4/8 b - - 10 60</t>
  </si>
  <si>
    <t>12:33:15</t>
  </si>
  <si>
    <t>3rk3/5p2/pp2p2q/8/2R3P1/2QP4/P3KP2/8 b - - 10 36</t>
  </si>
  <si>
    <t>13:55:44</t>
  </si>
  <si>
    <t>8/8/1pNp1kpp/p2P4/P1P2K2/7P/6P1/6b1 b - - 17 56</t>
  </si>
  <si>
    <t>16:47:39</t>
  </si>
  <si>
    <t>2r3k1/1b6/p2p2Pp/3P4/pP1Q1p1q/3R1P2/2r1B3/3NK1R1 w - - 10 39</t>
  </si>
  <si>
    <t>18:45:53</t>
  </si>
  <si>
    <t>8/8/2r2n2/p3pk1p/PpBp3R/1P5P/2P2PP1/3K4 w - - 10 55</t>
  </si>
  <si>
    <t>21:45:34</t>
  </si>
  <si>
    <t>5k2/R5p1/8/6Pr/8/K7/8/8 w - - 0 55</t>
  </si>
  <si>
    <t>00:31:18</t>
  </si>
  <si>
    <t>2020.09.12</t>
  </si>
  <si>
    <t>8/5pk1/4b3/5r1p/3R4/R4PK1/8/8 w - - 10 49</t>
  </si>
  <si>
    <t>02:47:12</t>
  </si>
  <si>
    <t>5k2/1p3pR1/5B2/3p3B/8/P1p1q3/1P4KP/8 b - - 10 44</t>
  </si>
  <si>
    <t>05:19:09</t>
  </si>
  <si>
    <t>2N5/5p2/2B1pk2/8/4Knp1/P7/3b1PP1/8 b - - 10 95</t>
  </si>
  <si>
    <t>08:45:16</t>
  </si>
  <si>
    <t>8/8/4N3/P7/4k1p1/R3n3/6r1/6K1 w - - 10 67</t>
  </si>
  <si>
    <t>11:28:07</t>
  </si>
  <si>
    <t>4Q3/8/1p5r/8/p4q1k/6R1/6PK/8 w - - 8 125</t>
  </si>
  <si>
    <t>22.79</t>
  </si>
  <si>
    <t>29.02</t>
  </si>
  <si>
    <t>15:07:41</t>
  </si>
  <si>
    <t>8/2n1k3/1b6/4K1p1/R5P1/3N4/8/8 b - - 30 94</t>
  </si>
  <si>
    <t>18:37:52</t>
  </si>
  <si>
    <t>1R3b2/2B2k2/p5p1/P1Pr1pPp/4p3/4P1P1/5PK1/2R5 w - - 3 52</t>
  </si>
  <si>
    <t>21:29:06</t>
  </si>
  <si>
    <t>8/1p2R1k1/2p5/5p1n/5P1P/1P3N1P/1r3r2/4R2K b - - 10 41</t>
  </si>
  <si>
    <t>Reti, King's Indian attack</t>
  </si>
  <si>
    <t>23:52:01</t>
  </si>
  <si>
    <t>E61</t>
  </si>
  <si>
    <t>1Q6/8/8/p4k1P/4q3/8/6P1/5K2 b - - 10 184</t>
  </si>
  <si>
    <t>King's Indian defence, 3.Nc3</t>
  </si>
  <si>
    <t>03:53:05</t>
  </si>
  <si>
    <t>2020.09.13</t>
  </si>
  <si>
    <t>8/4N1k1/Rb6/7p/2B1n2P/6P1/6r1/3K4 b - - 10 137</t>
  </si>
  <si>
    <t>07:39:25</t>
  </si>
  <si>
    <t>D06</t>
  </si>
  <si>
    <t>6k1/ppr1KpP1/4PP1p/8/8/P5NR/6P1/3r4 w - - 9 45</t>
  </si>
  <si>
    <t>QGD, Marshall defence</t>
  </si>
  <si>
    <t>09:52:44</t>
  </si>
  <si>
    <t>B04</t>
  </si>
  <si>
    <t>1R6/5Rpk/7p/p2n3P/P2n2P1/3r1P2/6K1/8 b - - 31 64</t>
  </si>
  <si>
    <t>Alekhine's defence, modern, Larsen variation</t>
  </si>
  <si>
    <t>12:50:20</t>
  </si>
  <si>
    <t>8/4p2p/1n1pNk2/3P1p2/3K4/5PP1/7P/8 b - - 10 57</t>
  </si>
  <si>
    <t>15:39:07</t>
  </si>
  <si>
    <t>8/6k1/R7/8/4Pp2/8/5K2/3r4 w - - 0 74</t>
  </si>
  <si>
    <t>18:50:31</t>
  </si>
  <si>
    <t>E81</t>
  </si>
  <si>
    <t>r4r2/1p2b1k1/1qp3p1/pn1pPp1p/3P1P1P/1P1Q1NP1/P5BK/R2R4 w - - 11</t>
  </si>
  <si>
    <t>36 King's Indian, Saemisch, 5...O-O</t>
  </si>
  <si>
    <t>8.90</t>
  </si>
  <si>
    <t>20:47:31</t>
  </si>
  <si>
    <t>A29</t>
  </si>
  <si>
    <t>2q4k/1p4B1/2p2N2/2P1p2P/3p3K/p2b1P2/8/6R1 b - - 1 58</t>
  </si>
  <si>
    <t>English, four knights, kingside fianchetto</t>
  </si>
  <si>
    <t>23:55:22</t>
  </si>
  <si>
    <t>8/8/8/1n6/1P6/1K5k/N6P/8 b - - 0 54</t>
  </si>
  <si>
    <t>02:36:47</t>
  </si>
  <si>
    <t>2020.09.14</t>
  </si>
  <si>
    <t>8/8/8/8/R1n5/P2k2K1/5r2/8 w - - 0 56</t>
  </si>
  <si>
    <t>Benoni defence</t>
  </si>
  <si>
    <t>05:29:00</t>
  </si>
  <si>
    <t>B56</t>
  </si>
  <si>
    <t>8/8/2R5/5k2/5r2/7p/6PK/8 w - - 0 87</t>
  </si>
  <si>
    <t>08:50:15</t>
  </si>
  <si>
    <t>A41</t>
  </si>
  <si>
    <t>8/1P5k/3p2p1/4p2p/8/6P1/8/2KQ1q2 b - - 12 109</t>
  </si>
  <si>
    <t>Robatsch defence, Rossolimo variation</t>
  </si>
  <si>
    <t>12:23:03</t>
  </si>
  <si>
    <t>8/pp4b1/3knn2/3pNpp1/3P3p/1P2PP1P/P3KBB1/8 w - - 10 37</t>
  </si>
  <si>
    <t>King's Indian, 3.g3</t>
  </si>
  <si>
    <t>14:45:12</t>
  </si>
  <si>
    <t>8/8/1B1kb3/p5r1/1p2R3/3P4/1P1K4/8 w - - 10 47</t>
  </si>
  <si>
    <t>16:53:56</t>
  </si>
  <si>
    <t>1r6/1r6/5pk1/R5p1/7p/2P2P1P/K4RP1/8 w - - 10 43</t>
  </si>
  <si>
    <t>17:38:27</t>
  </si>
  <si>
    <t>B66</t>
  </si>
  <si>
    <t>8/8/5pk1/1R6/8/2P5/7r/2K5 w - - 0 44</t>
  </si>
  <si>
    <t>Sicilian, Richter-Rauzer, Rauzer attack, 7...a6</t>
  </si>
  <si>
    <t>18:44:04</t>
  </si>
  <si>
    <t>5k2/1qr2bp1/5NQp/4P3/1p6/4RP1P/6P1/6K1 w - - 10 41</t>
  </si>
  <si>
    <t>-250.00</t>
  </si>
  <si>
    <t>-M39</t>
  </si>
  <si>
    <t>21:04:39</t>
  </si>
  <si>
    <t>A86</t>
  </si>
  <si>
    <t>8/3Pr3/1b4k1/6p1/5pB1/5P1P/6K1/8 b - - 5 83</t>
  </si>
  <si>
    <t>Dutch, Leningrad variation</t>
  </si>
  <si>
    <t>00:28:36</t>
  </si>
  <si>
    <t>2020.09.15</t>
  </si>
  <si>
    <t>5b2/5b1k/3R1Qnp/6p1/2P3q1/3PP3/1B1N1P2/7K b - - 10 44</t>
  </si>
  <si>
    <t>03:14:46</t>
  </si>
  <si>
    <t>8/3R2p1/6k1/2p3b1/4K1P1/8/8/8 b - - 10 51</t>
  </si>
  <si>
    <t>38.28</t>
  </si>
  <si>
    <t>206.90</t>
  </si>
  <si>
    <t>06:08:02</t>
  </si>
  <si>
    <t>8/7R/p1kp4/P2np3/7P/6P1/8/5K2 w - - 1 65</t>
  </si>
  <si>
    <t>09:11:30</t>
  </si>
  <si>
    <t>1r6/1p2bk2/1rp1p1p1/p2pP2p/P2P1P1P/3N2P1/1P2K3/2R3R1 b - - 19 37</t>
  </si>
  <si>
    <t>11:14:39</t>
  </si>
  <si>
    <t>5nk1/1R4p1/4p3/4PpBP/3p1P2/3r4/5K2/8 w - - 8 44</t>
  </si>
  <si>
    <t>French, Winawer, advance, Smyslov variation</t>
  </si>
  <si>
    <t>-44.67</t>
  </si>
  <si>
    <t>-50.21</t>
  </si>
  <si>
    <t>13:15:47</t>
  </si>
  <si>
    <t>8/1Pk5/P1p5/3p1p2/6p1/1K6/8/8 b - - 0 58</t>
  </si>
  <si>
    <t>15:51:18</t>
  </si>
  <si>
    <t>8/1k1Pb3/4P3/p1pK4/P7/5B2/7p/8 w - - 12 142</t>
  </si>
  <si>
    <t>19:37:18</t>
  </si>
  <si>
    <t>8/5n2/6k1/6p1/3RN1P1/r4PK1/8/8 w - - 99 104</t>
  </si>
  <si>
    <t>23:10:43</t>
  </si>
  <si>
    <t>8/8/4p1k1/4B1P1/b7/2K5/8/8 w - - 0 45</t>
  </si>
  <si>
    <t>01:28:17</t>
  </si>
  <si>
    <t>2020.09.16</t>
  </si>
  <si>
    <t>8/8/1k6/3Q1K1p/8/5Pq1/8/8 b - - 0 53</t>
  </si>
  <si>
    <t>06:54:39</t>
  </si>
  <si>
    <t>2k5/8/n1p5/p1P1p1p1/P1K3P1/6P1/8/1B6 w - - 10 50</t>
  </si>
  <si>
    <t>09:56:29</t>
  </si>
  <si>
    <t>5b2/5r1k/2R3q1/1ppPp1pp/1P2Pnp1/8/5PPP/3QR1K1 b - - 9 39</t>
  </si>
  <si>
    <t>12:10:59</t>
  </si>
  <si>
    <t>5k2/1R6/5p1p/p3np1P/5N2/6P1/3r1PK1/8 w - - 10 46</t>
  </si>
  <si>
    <t>14:28:02</t>
  </si>
  <si>
    <t>7k/6p1/8/8/3N4/4n2K/6P1/8 w - - 0 56</t>
  </si>
  <si>
    <t>0.21</t>
  </si>
  <si>
    <t>17:04:29</t>
  </si>
  <si>
    <t>8/6k1/8/R7/P6P/8/5K2/2r5 b - - 0 64</t>
  </si>
  <si>
    <t>19:58:29</t>
  </si>
  <si>
    <t>8/8/2k2p1p/K2p1p1P/3p1P2/3P2P1/8/8 w - - 10 247</t>
  </si>
  <si>
    <t>00:21:13</t>
  </si>
  <si>
    <t>2020.09.17</t>
  </si>
  <si>
    <t>8/5p2/3p4/3N1pk1/8/5K2/8/8 w - - 0 60</t>
  </si>
  <si>
    <t>King's Indian, Saemisch, 5...O-O</t>
  </si>
  <si>
    <t>03:16:18</t>
  </si>
  <si>
    <t>2k5/8/PP6/2K5/8/5bB1/8/8 b - - 0 52</t>
  </si>
  <si>
    <t>06:05:21</t>
  </si>
  <si>
    <t>2R5/1rk5/3pBp2/4bP2/2P1P3/8/8/2K5 b - - 10 54</t>
  </si>
  <si>
    <t>08:47:31</t>
  </si>
  <si>
    <t>8/8/2N3p1/p7/4k2p/8/8/5K2 w - - 0 47</t>
  </si>
  <si>
    <t>11:09:33</t>
  </si>
  <si>
    <t>8/1R5k/p7/4pN2/2r1P1n1/4Pp2/P7/5K2 b - - 9 52</t>
  </si>
  <si>
    <t>13:52:57</t>
  </si>
  <si>
    <t>4k3/2R5/6K1/8/7P/2p4r/8/8 b - - 0 51</t>
  </si>
  <si>
    <t>16:28:38</t>
  </si>
  <si>
    <t>6r1/7k/7P/4Q3/3P3K/8/8/5r2 w - - 10 67</t>
  </si>
  <si>
    <t>19:41:34</t>
  </si>
  <si>
    <t>7k/p5b1/7p/p2pP3/P2PqQPp/4PNr1/1r6/2R2RK1 w - - 10 37</t>
  </si>
  <si>
    <t>21:42:43</t>
  </si>
  <si>
    <t>8/8/2k5/8/2P3K1/5r2/6RP/8 b - - 0 62</t>
  </si>
  <si>
    <t>00:29:56</t>
  </si>
  <si>
    <t>2020.09.18</t>
  </si>
  <si>
    <t>8/8/3k4/3r4/8/p7/K2R3P/8 w - - 0 58</t>
  </si>
  <si>
    <t>03:06:28</t>
  </si>
  <si>
    <t>2Q3k1/8/2p2q2/2PpN3/1P1Pb2p/1P6/6pP/6K1 b - - 10 38</t>
  </si>
  <si>
    <t>05:05:26</t>
  </si>
  <si>
    <t>8/p7/P7/1k2n3/8/2K5/2B5/8 b - - 0 66</t>
  </si>
  <si>
    <t>223.79</t>
  </si>
  <si>
    <t>08:16:27</t>
  </si>
  <si>
    <t>8/8/3kN3/3P4/2P1P2b/1K6/8/8 b - - 0 92</t>
  </si>
  <si>
    <t>11:45:54</t>
  </si>
  <si>
    <t>8/5pp1/4bbk1/3p4/5RP1/2P1B3/4K3/8 w - - 27 48</t>
  </si>
  <si>
    <t>14:15:51</t>
  </si>
  <si>
    <t>8/3R4/5p1k/7p/5P1P/5PK1/1r6/8 b - - 10 54</t>
  </si>
  <si>
    <t>16:40:26</t>
  </si>
  <si>
    <t>8/2Q3pk/qp3p1p/5N2/8/7P/b4PPK/4r3 b - - 9 45</t>
  </si>
  <si>
    <t>19:09:57</t>
  </si>
  <si>
    <t>8/8/4k3/1R6/4K3/6Bp/8/2r5 b - - 0 57</t>
  </si>
  <si>
    <t>22:10:32</t>
  </si>
  <si>
    <t>Q7/6kp/2P3p1/p7/2q5/5P2/5P1P/3K4 b - - 25 51</t>
  </si>
  <si>
    <t>00:21:26</t>
  </si>
  <si>
    <t>2020.09.19</t>
  </si>
  <si>
    <t>8/3K4/P2R2P1/3r4/2kb4/8/8/8 b - - 16 90</t>
  </si>
  <si>
    <t>24.69</t>
  </si>
  <si>
    <t>18.94</t>
  </si>
  <si>
    <t>03:44:58</t>
  </si>
  <si>
    <t>r7/4P2k/p4K1P/1pBp1pP1/2pP3P/P1P1r3/1R6/8 w - - 3 41</t>
  </si>
  <si>
    <t>43.13</t>
  </si>
  <si>
    <t>06:31:27</t>
  </si>
  <si>
    <t>8/1k5r/8/P7/3R2p1/4KpP1/5P2/8 w - - 2 65</t>
  </si>
  <si>
    <t>8.05</t>
  </si>
  <si>
    <t>09:38:37</t>
  </si>
  <si>
    <t>4Q3/8/5p2/2P2kPp/4Q2P/P7/2K5/1r3q2 b - - 5 67</t>
  </si>
  <si>
    <t>12:43:54</t>
  </si>
  <si>
    <t>6r1/P1Pk4/3P4/2B1p1p1/5p1p/3K1P1P/8/8 b - - 38 175</t>
  </si>
  <si>
    <t>16:41:33</t>
  </si>
  <si>
    <t>D51</t>
  </si>
  <si>
    <t>8/8/8/3p4/4q1k1/P7/KP6/3Q4 b - - 10 73</t>
  </si>
  <si>
    <t>QGD, 5...c6</t>
  </si>
  <si>
    <t>19:45:02</t>
  </si>
  <si>
    <t>8/1q3k2/7p/3p4/Q3nPP1/5KN1/8/8 b - - 10 59</t>
  </si>
  <si>
    <t>-0.18</t>
  </si>
  <si>
    <t>22:40:49</t>
  </si>
  <si>
    <t>1R6/2k5/3bp3/p1p4Q/2b1B3/PP3P2/3q4/K7 b - - 10 49</t>
  </si>
  <si>
    <t>Sicilian, Najdorf, 7...Be7</t>
  </si>
  <si>
    <t>-0.29</t>
  </si>
  <si>
    <t>01:08:04</t>
  </si>
  <si>
    <t>2020.09.20</t>
  </si>
  <si>
    <t>B93</t>
  </si>
  <si>
    <t>3Q4/7k/p7/4n3/8/q7/8/3K4 w - - 0 44</t>
  </si>
  <si>
    <t>Sicilian, Najdorf, 6.f4</t>
  </si>
  <si>
    <t>03:29:53</t>
  </si>
  <si>
    <t>3Q4/5k1p/1p2p3/2p1P3/p6P/P5P1/1rq2B2/6K1 w - - 9 44</t>
  </si>
  <si>
    <t>152.62</t>
  </si>
  <si>
    <t>17.80</t>
  </si>
  <si>
    <t>06:11:21</t>
  </si>
  <si>
    <t>7R/1P6/8/P7/8/4kP2/1r5p/4K3 w - - 1 74</t>
  </si>
  <si>
    <t>-0.44</t>
  </si>
  <si>
    <t>09:28:35</t>
  </si>
  <si>
    <t>3B4/6kp/6n1/pP6/P3Pp2/5qbQ/1P6/5BK1 b - - 18 53</t>
  </si>
  <si>
    <t>12:08:36</t>
  </si>
  <si>
    <t>E69</t>
  </si>
  <si>
    <t>8/8/3n4/4k3/7P/1B4P1/4K3/8 b - - 0 67</t>
  </si>
  <si>
    <t>King's Indian, fianchetto, classical main line</t>
  </si>
  <si>
    <t>47.05</t>
  </si>
  <si>
    <t>15:06:58</t>
  </si>
  <si>
    <t>8/5p2/n1N1pPk1/1p1pP3/1P1P1KP1/8/8/8 b - - 12 67</t>
  </si>
  <si>
    <t>18:17:36</t>
  </si>
  <si>
    <t>E94</t>
  </si>
  <si>
    <t>8/pk1Q3p/2p5/8/2P2PP1/7P/r3r3/5K2 b - - 10 47</t>
  </si>
  <si>
    <t>King's Indian, orthodox variation</t>
  </si>
  <si>
    <t>20:54:44</t>
  </si>
  <si>
    <t>6b1/8/8/1K3P1P/P5k1/8/8/8 w - - 0 112</t>
  </si>
  <si>
    <t>Budapest, Adler variation</t>
  </si>
  <si>
    <t>00:29:03</t>
  </si>
  <si>
    <t>2020.09.21</t>
  </si>
  <si>
    <t>8/8/3p4/3P4/1r2k3/2KR4/8/8 w - - 0 68</t>
  </si>
  <si>
    <t>03:40:31</t>
  </si>
  <si>
    <t>C75</t>
  </si>
  <si>
    <t>8/2b2kp1/4p3/1Ppn3p/r1N2P1P/6P1/3BK3/2R5 w - - 10 57</t>
  </si>
  <si>
    <t>Ruy Lopez, modern Steinitz defence, Rubinstein variation</t>
  </si>
  <si>
    <t>06:16:58</t>
  </si>
  <si>
    <t>1R6/8/P6p/3k4/8/8/7K/r7 b - - 0 58</t>
  </si>
  <si>
    <t>Catalan, closed, Qc2 &amp; b3</t>
  </si>
  <si>
    <t>09:22:17</t>
  </si>
  <si>
    <t>A95</t>
  </si>
  <si>
    <t>8/8/5k2/3R2p1/4p1q1/2b1P3/5PBB/6K1 b - - 11 61</t>
  </si>
  <si>
    <t>Dutch, stonewall with Nc3</t>
  </si>
  <si>
    <t>12:09:34</t>
  </si>
  <si>
    <t>8/4k3/1p4p1/2q3p1/8/6PP/4QP2/6K1 b - - 10 46</t>
  </si>
  <si>
    <t>Sicilian, Smith-Morra gambit</t>
  </si>
  <si>
    <t>14.41</t>
  </si>
  <si>
    <t>27.36</t>
  </si>
  <si>
    <t>14:46:01</t>
  </si>
  <si>
    <t>8/r2B2k1/3BP3/6b1/1PN4p/8/1P4P1/1K6 b - - 0 49</t>
  </si>
  <si>
    <t>17:38:26</t>
  </si>
  <si>
    <t>D26</t>
  </si>
  <si>
    <t>5k2/8/P4K2/8/6R1/1P6/6P1/8 b - - 0 68</t>
  </si>
  <si>
    <t>QGA, 4...e6</t>
  </si>
  <si>
    <t>20:59:32</t>
  </si>
  <si>
    <t>6k1/8/6p1/6P1/1P2Q1K1/8/8/2q5 b - - 20 62</t>
  </si>
  <si>
    <t>Sicilian, Keres variation (2.Ne2)</t>
  </si>
  <si>
    <t>16.88</t>
  </si>
  <si>
    <t>18.47</t>
  </si>
  <si>
    <t>00:05:35</t>
  </si>
  <si>
    <t>2020.09.22</t>
  </si>
  <si>
    <t>8/1n6/7p/2p5/P4kP1/7P/2B1K3/8 w - - 3 76</t>
  </si>
  <si>
    <t>King's Indian, London system</t>
  </si>
  <si>
    <t>03:17:13</t>
  </si>
  <si>
    <t>8/p5k1/4p3/4Pp1Q/3p4/q1p5/2K5/3B4 w - - 10 46</t>
  </si>
  <si>
    <t>05:48:57</t>
  </si>
  <si>
    <t>A09</t>
  </si>
  <si>
    <t>7r/1k1nB1p1/p5p1/R3p1P1/P3P3/4K3/8/8 w - - 10 103</t>
  </si>
  <si>
    <t>Reti accepted</t>
  </si>
  <si>
    <t>09:18:48</t>
  </si>
  <si>
    <t>8/8/P1k5/8/3B1K2/2P5/8/7b b - - 0 60</t>
  </si>
  <si>
    <t>12:05:13</t>
  </si>
  <si>
    <t>8/8/5k2/3p2R1/3P2p1/3KPp2/5Pr1/8 w - - 10 50</t>
  </si>
  <si>
    <t>14:37:53</t>
  </si>
  <si>
    <t>E33</t>
  </si>
  <si>
    <t>8/8/7k/R6p/7P/1r4P1/6K1/8 b - - 64 153</t>
  </si>
  <si>
    <t>Nimzo-Indian, classical, Milner-Barry (Zurich) variation</t>
  </si>
  <si>
    <t>18:28:31</t>
  </si>
  <si>
    <t>B62</t>
  </si>
  <si>
    <t>8/4r3/8/3B4/7p/pPp4P/P1Pb1k2/1K5R w - - 92 93</t>
  </si>
  <si>
    <t>Sicilian, Richter-Rauzer, Keres variation</t>
  </si>
  <si>
    <t>21:57:53</t>
  </si>
  <si>
    <t>8/8/5b1P/3k1P2/6K1/8/2B5/8 w - - 0 80</t>
  </si>
  <si>
    <t>01:14:58</t>
  </si>
  <si>
    <t>2020.09.23</t>
  </si>
  <si>
    <t>3B4/1p3kp1/p4p1p/P4P1P/1P1P2P1/8/5K2/7b b - - 26 57</t>
  </si>
  <si>
    <t>04:22:31</t>
  </si>
  <si>
    <t>8/7k/8/5p1P/5p1P/1K3B2/8/8 b - - 50 99</t>
  </si>
  <si>
    <t>07:52:20</t>
  </si>
  <si>
    <t>8/3B4/1p6/3K2b1/8/pP6/P3k3/8 w - - 10 56</t>
  </si>
  <si>
    <t>9.88</t>
  </si>
  <si>
    <t>10:43:36</t>
  </si>
  <si>
    <t>2Qk4/4r1p1/1N1q1b2/3B1p2/5P2/PP6/K1P3PP/8 b - - 12 43</t>
  </si>
  <si>
    <t>12:52:13</t>
  </si>
  <si>
    <t>8/2k5/8/8/3K2pp/P6P/8/8 w - - 0 58</t>
  </si>
  <si>
    <t>15:32:09</t>
  </si>
  <si>
    <t>8/P4k2/7q/2b5/5B2/7K/8/8 w - - 0 275</t>
  </si>
  <si>
    <t>20:04:59</t>
  </si>
  <si>
    <t>8/8/6B1/3R3P/5rkb/P7/8/6K1 b - - 10 88</t>
  </si>
  <si>
    <t>-0.15</t>
  </si>
  <si>
    <t>23:26:13</t>
  </si>
  <si>
    <t>3k4/1p4q1/3p4/1Bp2P2/2P1P3/PKN5/1P6/8 w - - 57 113</t>
  </si>
  <si>
    <t>03:01:48</t>
  </si>
  <si>
    <t>2020.09.24</t>
  </si>
  <si>
    <t>8/1p5n/2p2p1k/1r6/p3PQ1P/P7/1P4BK/1r6 b - - 10 45</t>
  </si>
  <si>
    <t>05:13:31</t>
  </si>
  <si>
    <t>8/6R1/8/3p4/5k2/r6P/5K2/8 w - - 0 58</t>
  </si>
  <si>
    <t>08:04:59</t>
  </si>
  <si>
    <t>8/4R3/8/r7/3k1p1P/8/8/7K w - - 0 58</t>
  </si>
  <si>
    <t>10:59:57</t>
  </si>
  <si>
    <t>8/2p5/3k1p1p/2p3p1/b1P2PP1/3KP2P/6B1/8 w - - 10 52</t>
  </si>
  <si>
    <t>16.53</t>
  </si>
  <si>
    <t>39.65</t>
  </si>
  <si>
    <t>13:43:15</t>
  </si>
  <si>
    <t>4bb1r/1R3p1k/5P1p/1P1Np1pB/2P1P3/6PP/7K/8 w - - 7 102</t>
  </si>
  <si>
    <t>17:14:01</t>
  </si>
  <si>
    <t>6k1/2pn1pp1/p2p3p/5P2/4qP2/1Pb3PQ/P3KR1P/3R4 w - - 8 40</t>
  </si>
  <si>
    <t>19:37:30</t>
  </si>
  <si>
    <t>4r3/R1n5/2Nb2pk/8/2B5/5KP1/8/8 b - - 10 59</t>
  </si>
  <si>
    <t>22:33:58</t>
  </si>
  <si>
    <t>8/2K5/8/2P5/4k3/4P3/R7/2r5 b - - 0 51</t>
  </si>
  <si>
    <t>987.45</t>
  </si>
  <si>
    <t>37.75</t>
  </si>
  <si>
    <t>00:47:51</t>
  </si>
  <si>
    <t>2020.09.25</t>
  </si>
  <si>
    <t>8/8/6K1/5n1p/R6P/3k4/8/8 b - - 0 124</t>
  </si>
  <si>
    <t>04:26:36</t>
  </si>
  <si>
    <t>8/1k3p2/6p1/2K3B1/2P3n1/7b/3R3P/8 w - - 37 62</t>
  </si>
  <si>
    <t>07:35:25</t>
  </si>
  <si>
    <t>5k2/8/4R3/4n3/r7/8/3K4/1B6 w - - 0 67</t>
  </si>
  <si>
    <t>47.03</t>
  </si>
  <si>
    <t>10:51:02</t>
  </si>
  <si>
    <t>8/7k/8/5pPp/8/8/5P1K/8 w - - 0 77</t>
  </si>
  <si>
    <t>14:13:15</t>
  </si>
  <si>
    <t>8/6kp/3b4/8/8/5N2/P5K1/8 b - - 0 49</t>
  </si>
  <si>
    <t>16:43:19</t>
  </si>
  <si>
    <t>8/7k/7p/1PpQ4/P1P2KP1/4rN1P/8/2q5 w - - 10 55</t>
  </si>
  <si>
    <t>19:31:52</t>
  </si>
  <si>
    <t>8/5K2/6p1/k4p1p/5PbP/1PB5/8/8 b - - 10 60</t>
  </si>
  <si>
    <t>53.53</t>
  </si>
  <si>
    <t>22:35:05</t>
  </si>
  <si>
    <t>6Q1/p3k3/5p2/1p5P/8/8/PPb2PP1/6K1 w - - 0 35</t>
  </si>
  <si>
    <t>00:26:07</t>
  </si>
  <si>
    <t>2020.09.26</t>
  </si>
  <si>
    <t>8/5p1k/6pp/4b2q/1p1N4/1P2PP1P/5P2/5QK1 b - - 14 109</t>
  </si>
  <si>
    <t>37.14</t>
  </si>
  <si>
    <t>61.01</t>
  </si>
  <si>
    <t>04:00:40</t>
  </si>
  <si>
    <t>8/6K1/Pk6/8/3n2BP/4R1P1/8/2r5 w - - 1 134</t>
  </si>
  <si>
    <t>07:44:33</t>
  </si>
  <si>
    <t>2r5/5b2/pr2k1p1/1p2p2p/1N4nP/2PR4/P1PR2P1/2K2B2 w - - 10 38</t>
  </si>
  <si>
    <t>Date</t>
  </si>
  <si>
    <t>avge time budget</t>
  </si>
  <si>
    <t>avge time inc. for moves</t>
  </si>
  <si>
    <t>203/51.3</t>
  </si>
  <si>
    <t>AS-Fi</t>
  </si>
  <si>
    <t>137/35.1</t>
  </si>
  <si>
    <t>Sv-Sc</t>
  </si>
  <si>
    <t>45/12.1</t>
  </si>
  <si>
    <t>Sc-AS</t>
  </si>
  <si>
    <t>221/56.1</t>
  </si>
  <si>
    <t>Sc-Sv</t>
  </si>
  <si>
    <t>58/15.2</t>
  </si>
  <si>
    <t>Lc-Fi</t>
  </si>
  <si>
    <t>202009282242_nn-baeb9ef2d183</t>
  </si>
  <si>
    <t>LeelaChessZero</t>
  </si>
  <si>
    <t>v0.26.3-rc1_T60.SV.JH.92-190</t>
  </si>
  <si>
    <t>54½</t>
  </si>
  <si>
    <t>45½</t>
  </si>
  <si>
    <t>18: 8+10</t>
  </si>
  <si>
    <t>9: 8+1</t>
  </si>
  <si>
    <t>06, 12, 34, 52,</t>
  </si>
  <si>
    <t>56, 68, 78, 90</t>
  </si>
  <si>
    <t>05, 11, 33, 51,</t>
  </si>
  <si>
    <t>55, 67, 77, 89</t>
  </si>
  <si>
    <t>18, 48, 54, 60, 74,</t>
  </si>
  <si>
    <t>76, 80, 84, 92, 94</t>
  </si>
  <si>
    <t>B45, A50. E94, B05, D16,</t>
  </si>
  <si>
    <t>B12, B06, B48, C16, A80</t>
  </si>
  <si>
    <t>C11, A80,</t>
  </si>
  <si>
    <t>B48, B81,</t>
  </si>
  <si>
    <t>C30, B60,</t>
  </si>
  <si>
    <t>A34, A60</t>
  </si>
  <si>
    <t>Q, 23</t>
  </si>
  <si>
    <t>SF, 33</t>
  </si>
  <si>
    <t>3, 41</t>
  </si>
  <si>
    <t>P, 203</t>
  </si>
  <si>
    <t>Q, 78</t>
  </si>
  <si>
    <t>3, 86</t>
  </si>
  <si>
    <t>Nr</t>
  </si>
  <si>
    <t>LCZero v0.26.3-rc1_T60.SV.JH.92-190</t>
  </si>
  <si>
    <t>Stockfish 202009282242_nn-baeb9ef2d183</t>
  </si>
  <si>
    <t>2r3k1/5pb1/p2p2p1/1p1P2P1/PQ1Rp3/4B3/P2K2q1/4R3 w - - 14 36</t>
  </si>
  <si>
    <t>8/6p1/5p2/5k2/R4P2/5PK1/8/3r4 b - - 10 50</t>
  </si>
  <si>
    <t>8/2p1qrk1/1pRp2p1/1P1Pp1P1/P3P1p1/6K1/6P1/2Q5 w - - 10 72</t>
  </si>
  <si>
    <t>rr4n1/2pb2k1/P2p1np1/2pPp1N1/4P2p/R1N4P/4BRP1/6K1 b - - 8 51</t>
  </si>
  <si>
    <t>19.07</t>
  </si>
  <si>
    <t>18.87</t>
  </si>
  <si>
    <t>6k1/6p1/4Pp2/3p1P1P/2PP1K2/5R2/2n3r1/4B3 w - - 3 90</t>
  </si>
  <si>
    <t>46.37</t>
  </si>
  <si>
    <t>8/3k1p2/5N1p/4p3/8/8/3BKPP1/8 b - - 0 43</t>
  </si>
  <si>
    <t>8/8/2r3p1/R1P5/2bk4/6R1/p5PK/8 w - - 10 57</t>
  </si>
  <si>
    <t>5kr1/7p/1q1N1p2/p1b1P3/6Q1/1P6/5PPP/6K1 w - - 16 36</t>
  </si>
  <si>
    <t>C37</t>
  </si>
  <si>
    <t>8/8/7p/2R5/7P/6k1/r7/6K1 w - - 0 47</t>
  </si>
  <si>
    <t>KGA, Quaade gambit</t>
  </si>
  <si>
    <t>8/2Q5/2n5/4nk2/P7/2p5/3b4/3K4 b - - 10 213</t>
  </si>
  <si>
    <t>116.27</t>
  </si>
  <si>
    <t>R1nkb3/8/2pPPK2/1r6/8/8/8/7R b - - 1 67</t>
  </si>
  <si>
    <t>11.62</t>
  </si>
  <si>
    <t>14.06</t>
  </si>
  <si>
    <t>8/1kp5/p1b4p/8/1Q5P/8/qPP1R1P1/6K1 b - - 1 44</t>
  </si>
  <si>
    <t>8/8/8/3k2p1/1P2p3/5pK1/8/5B2 w - - 10 77</t>
  </si>
  <si>
    <t>Robatsch defence, Pseudo-Austrian attack</t>
  </si>
  <si>
    <t>8/8/6kp/5p2/5P2/6PK/5r1P/6R1 b - - 10 51</t>
  </si>
  <si>
    <t>r7/3k4/4p1p1/PR4P1/8/4K3/8/8 b - - 19 77</t>
  </si>
  <si>
    <t>Gruenfeld defence, Smyslov, main line</t>
  </si>
  <si>
    <t>8/4bpk1/6p1/5n1p/4K3/6P1/4R2P/4N3 b - - 73 89</t>
  </si>
  <si>
    <t>8/k7/P7/1Pn5/2P5/6p1/5pB1/5K2 b - - 56 101</t>
  </si>
  <si>
    <t>34.33</t>
  </si>
  <si>
    <t>8/k5q1/3P4/1P1Q4/8/2P5/1K3P2/4r3 w - - 1 49</t>
  </si>
  <si>
    <t>1r5k/5K1p/8/8/8/2b1B2P/6R1/8 w - - 10 47</t>
  </si>
  <si>
    <t>2r2r1k/2p4p/5N2/p1pP1bQ1/2P5/P4p2/KP6/8 b - - 10 45</t>
  </si>
  <si>
    <t>C67</t>
  </si>
  <si>
    <t>8/3k2p1/2p3Bp/1p1p1p2/p2Pb3/P1P1P1PP/1P6/3K4 b - - 26 68</t>
  </si>
  <si>
    <t>Ruy Lopez, Berlin defence, open variation</t>
  </si>
  <si>
    <t>8/2nb1k1p/prp2p2/R2p4/1P1P2p1/1PBB2P1/5P1P/4K3 w - - 14 36</t>
  </si>
  <si>
    <t>29.64</t>
  </si>
  <si>
    <t>132.25</t>
  </si>
  <si>
    <t>8/8/2R1P1Rp/2p4P/1kP2K2/7r/p7/8 w - - 0 98</t>
  </si>
  <si>
    <t>Queen's Indian, Nimzovich variation (exaggerated fianchetto)</t>
  </si>
  <si>
    <t>8/p1p5/3n3k/4r3/2PNpR1P/2K1P1r1/P1R5/8 w - - 18 48</t>
  </si>
  <si>
    <t>8/pB4kp/5bp1/P4p2/3P4/2P2K2/1P2QP2/2q5 w - - 10 46</t>
  </si>
  <si>
    <t>4k3/1pbr1p1p/2q1p1pP/pRPr4/P2PpPP1/1P2B3/5Q2/2R3K1 b - - 10 37</t>
  </si>
  <si>
    <t>8/pk5p/2N3p1/1PRq4/3p1PQ1/4r2P/PP1n1KP1/4R3 b - - 8 36</t>
  </si>
  <si>
    <t>Blumenfeld counter-gambit accepted</t>
  </si>
  <si>
    <t>5r1k/6p1/7p/8/3q4/4R2P/5PP1/4Q1K1 w - - 10 47</t>
  </si>
  <si>
    <t>8/2r3k1/8/8/2Kp2r1/3R4/1P3R2/8 w - - 10 53</t>
  </si>
  <si>
    <t>8/6R1/5k2/p2r2p1/K5P1/5P2/8/8 w - - 10 65</t>
  </si>
  <si>
    <t>6k1/8/8/6N1/3b1PQ1/8/1q5K/8 w - - 10 79</t>
  </si>
  <si>
    <t>Benoni, Nimzovich (knight's tour) variation</t>
  </si>
  <si>
    <t>8/3R1k2/6p1/1r5p/7P/4B1P1/5P2/b5K1 b - - 10 40</t>
  </si>
  <si>
    <t>19.88</t>
  </si>
  <si>
    <t>25.82</t>
  </si>
  <si>
    <t>B48</t>
  </si>
  <si>
    <t>1r6/8/1P1pN1k1/P3p2p/K3P2B/5p2/8/8 w - - 1 194</t>
  </si>
  <si>
    <t>M79</t>
  </si>
  <si>
    <t>25.11</t>
  </si>
  <si>
    <t>6q1/8/4k3/3R2P1/4B1K1/6N1/8/8 w - - 5 81</t>
  </si>
  <si>
    <t>1R2R3/r2B4/2PP1k2/p1K4p/4Pp2/3q4/8/8 b - - 10 54</t>
  </si>
  <si>
    <t>King's Indian, orthodox, 7...Nbd7</t>
  </si>
  <si>
    <t>4b3/8/4k2p/2p2p1P/2P2P2/1P2NB2/4K3/2b5 b - - 10 90</t>
  </si>
  <si>
    <t>8/p7/4k3/4P3/PP6/3K4/8/8 b - - 0 48</t>
  </si>
  <si>
    <t>French, Winawer, advance, 6...Ne7</t>
  </si>
  <si>
    <t>3r4/2nq4/1p1npR1p/pk1pB2B/2pP4/P1P5/2P3P1/2Q3K1 w - - 10 53</t>
  </si>
  <si>
    <t>5B2/8/k7/3K3p/7r/2R5/8/8 b - - 0 50</t>
  </si>
  <si>
    <t>1r6/Q2nB3/2kr2qp/2p5/1p1p4/5NP1/P6P/4R1K1 w - - 10 41</t>
  </si>
  <si>
    <t>C72</t>
  </si>
  <si>
    <t>8/8/6p1/6P1/4k3/2p5/p1N3P1/4K3 w - - 10 61</t>
  </si>
  <si>
    <t>Ruy Lopez, modern Steinitz defence, 5.O-O</t>
  </si>
  <si>
    <t>8/8/4k1p1/4p3/4Nb2/1p1R2N1/6Pr/3K4 w - - 10 46</t>
  </si>
  <si>
    <t>5r2/2R5/8/5r2/P2R4/KP1p4/3k4/8 b - - 46 79</t>
  </si>
  <si>
    <t>4q1k1/p2p1p1p/3r2pb/3N4/3nrN2/P2Q2P1/1P1R1P1P/2R2K2 w - - 10 38</t>
  </si>
  <si>
    <t>2k5/4p3/p2p2p1/Pb1P1pPp/1P3P1P/5B2/1K6/8 b - - 86 129</t>
  </si>
  <si>
    <t>4r3/1b2r1nk/p1p3p1/4p1P1/PQ2P3/1P3P2/KBP5/8 w - - 10 53</t>
  </si>
  <si>
    <t>8/8/8/5kpr/KP6/5P2/8/6R1 b - - 10 60</t>
  </si>
  <si>
    <t>Queen's Indian accelerated</t>
  </si>
  <si>
    <t>19.00</t>
  </si>
  <si>
    <t>16.76</t>
  </si>
  <si>
    <t>7R/8/5k2/p7/P4N2/1r6/5pKP/8 w - - 0 73</t>
  </si>
  <si>
    <t>A02</t>
  </si>
  <si>
    <t>8/8/8/1P1k4/P1R5/5p2/1r6/5K2 w - - 10 66</t>
  </si>
  <si>
    <t>Bird, From gambit</t>
  </si>
  <si>
    <t>5b2/1p6/2k1P1p1/2P5/1B4P1/1K6/8/8 b - - 10 60</t>
  </si>
  <si>
    <t>22.56</t>
  </si>
  <si>
    <t>12.15</t>
  </si>
  <si>
    <t>r1b5/5p1p/P2P3P/1k3pP1/1ppK4/8/2P5/R3R3 w - - 1 58</t>
  </si>
  <si>
    <t>23.90</t>
  </si>
  <si>
    <t>4k3/4n3/1Q6/p7/P6p/8/1PP3rP/2K5 b - - 2 43</t>
  </si>
  <si>
    <t>8/4Q3/p1kp1P1p/P1p3p1/2P3P1/1P4P1/7K/2q5 b - - 22 126</t>
  </si>
  <si>
    <t>23.14</t>
  </si>
  <si>
    <t>Q7/2k1b2p/6p1/3r1p2/P4P2/3q2PP/1P6/4R2K w - - 2 47</t>
  </si>
  <si>
    <t>26.26</t>
  </si>
  <si>
    <t>C30</t>
  </si>
  <si>
    <t>7R/2k5/8/rb2N2P/6P1/p7/1B5K/8 w - - 2 66</t>
  </si>
  <si>
    <t>KGD, Norwalde variation</t>
  </si>
  <si>
    <t>M37</t>
  </si>
  <si>
    <t>21.76</t>
  </si>
  <si>
    <t>2rq3k/5R2/3pB1p1/6P1/P2bP3/8/6K1/5R2 w - - 1 51</t>
  </si>
  <si>
    <t>A81</t>
  </si>
  <si>
    <t>8/p1R5/4k2p/2B5/6pK/P4pN1/5Pr1/2r5 w - - 10 43</t>
  </si>
  <si>
    <t>Dutch defence</t>
  </si>
  <si>
    <t>7k/3R4/6p1/5p2/5P1p/4P2P/r4P2/4K3 b - - 10 94</t>
  </si>
  <si>
    <t>B05</t>
  </si>
  <si>
    <t>7k/7P/5nP1/2K5/1p6/8/8/8 w - - 0 105</t>
  </si>
  <si>
    <t>Alekhine's defence, modern variation, 4...Bg4</t>
  </si>
  <si>
    <t>11.94</t>
  </si>
  <si>
    <t>3k4/8/B1p1p3/2PpPp2/3P1P1p/4KP2/8/8 w - - 0 165</t>
  </si>
  <si>
    <t>3b3k/r7/p2p1pQP/2pPp3/2p1P3/5qNK/6R1/8 b - - 10 44</t>
  </si>
  <si>
    <t>8/1P1n4/2BP4/8/1r4p1/4K1k1/4p3/7R b - - 10 83</t>
  </si>
  <si>
    <t>1k6/3Q1n2/4p1q1/p2pP3/Pp3R1P/nP6/6K1/8 w - - 8 152</t>
  </si>
  <si>
    <t>2k2b2/2nn1p1r/r1q1pP1p/1p1pP1pP/b1pP2P1/P1P1NB2/R2N1B2/1R3QK1 b - - 85 187</t>
  </si>
  <si>
    <t>A59</t>
  </si>
  <si>
    <t>8/1Rr2k2/Q4np1/4b2p/4q2P/6P1/5P2/1R4K1 w - - 10 41</t>
  </si>
  <si>
    <t>Benko gambit</t>
  </si>
  <si>
    <t>r4k2/4p3/3p1pp1/P1pPn2p/R3P2P/1rB2PP1/2R1K3/8 b - - 10 41</t>
  </si>
  <si>
    <t>Benko gambit, main line</t>
  </si>
  <si>
    <t>26.91</t>
  </si>
  <si>
    <t>B60</t>
  </si>
  <si>
    <t>8/5p2/P3p1p1/1K2k1P1/2R5/1P6/8/5r2 b - - 0 79</t>
  </si>
  <si>
    <t>Sicilian, Richter-Rauzer</t>
  </si>
  <si>
    <t>56.33</t>
  </si>
  <si>
    <t>8/5k2/2b5/P6P/1K6/5r2/3Q4/8 w - - 0 75</t>
  </si>
  <si>
    <t>E71</t>
  </si>
  <si>
    <t>8/5p2/p4k2/P7/3K4/7P/8/8 w - - 0 88</t>
  </si>
  <si>
    <t>King's Indian, Makagonov system (5.h3)</t>
  </si>
  <si>
    <t>8/r4pk1/6p1/rRbB3p/2P4P/6P1/4RPK1/8 b - - 46 58</t>
  </si>
  <si>
    <t>4b3/p1k1bR2/3p4/p5r1/2B3p1/2B5/1PP1r3/2KR4 w - - 10 43</t>
  </si>
  <si>
    <t>Four knights, Schultze-Mueller gambit</t>
  </si>
  <si>
    <t>2r4k/8/6n1/8/4K3/8/2p5/2R5 w - - 0 67</t>
  </si>
  <si>
    <t>D16</t>
  </si>
  <si>
    <t>RQ6/6pk/7p/1p1p4/4q3/7K/7P/8 b - - 10 62</t>
  </si>
  <si>
    <t>QGD Slav, Smyslov variation</t>
  </si>
  <si>
    <t>12.30</t>
  </si>
  <si>
    <t>16.79</t>
  </si>
  <si>
    <t>8/8/3N1k1p/1p6/8/3p3b/1P1N2K1/8 w - - 0 44</t>
  </si>
  <si>
    <t>3r4/5p2/kpp1pPq1/4B1rp/pPpP3R/P1Pb1PP1/5K2/3Q2R1 b - - 68 84</t>
  </si>
  <si>
    <t>987.16</t>
  </si>
  <si>
    <t>3k4/8/5N2/4PK2/2R5/2p2r2/8/8 w - - 1 142</t>
  </si>
  <si>
    <t>27.34</t>
  </si>
  <si>
    <t>A34</t>
  </si>
  <si>
    <t>2rb3k/6pP/6B1/1p1NP3/p4K2/3R4/P7/8 w - - 1 51</t>
  </si>
  <si>
    <t>English, symmetrical, three knights system</t>
  </si>
  <si>
    <t>20.54</t>
  </si>
  <si>
    <t>79.14</t>
  </si>
  <si>
    <t>3R2nk/2r5/4B1p1/8/8/6P1/6P1/6K1 b - - 0 68</t>
  </si>
  <si>
    <t>8/5Qbk/p3p1p1/4PpP1/P4P2/8/2q3NK/8 b - - 10 80</t>
  </si>
  <si>
    <t>986.88</t>
  </si>
  <si>
    <t>5B2/8/8/1k3p2/8/1q6/2P5/1K6 w - - 0 95</t>
  </si>
  <si>
    <t>Q1R2b2/5pk1/1K1p2p1/3Pp1P1/7p/4q2P/8/8 w - - 10 56</t>
  </si>
  <si>
    <t>2r2q1k/R1b1n1r1/2Pp4/p3p1p1/1pB1P1Np/4BP1P/PP6/1K1Q4 w - - 11 40</t>
  </si>
  <si>
    <t>8/4Bpkp/4p1p1/bB2P1P1/1pP4P/5b2/K7/8 w - - 10 162</t>
  </si>
  <si>
    <t>152.61</t>
  </si>
  <si>
    <t>72.71</t>
  </si>
  <si>
    <t>8/1P3pk1/B5p1/K1R5/8/5b2/7R/7r b - - 0 49</t>
  </si>
  <si>
    <t>D07</t>
  </si>
  <si>
    <t>8/RP6/3p1k2/3P2p1/2n1Pp2/2K4P/5r2/8 b - - 10 121</t>
  </si>
  <si>
    <t>QGD, Chigorin defence</t>
  </si>
  <si>
    <t>5k2/6p1/2R1bp1p/4p2P/4K1P1/5P2/8/8 b - - 58 93</t>
  </si>
  <si>
    <t>8/3R4/5p1k/7p/8/2n2KP1/8/8 w - - 10 80</t>
  </si>
  <si>
    <t>5QB1/7k/pq4p1/1r5p/4b3/5P2/6P1/7K b - - 9 53</t>
  </si>
  <si>
    <t>36.85</t>
  </si>
  <si>
    <t>A60</t>
  </si>
  <si>
    <t>8/5rk1/R3Q1p1/p4n1p/8/2P5/Pp3P1P/2K5 w - - 0 41</t>
  </si>
  <si>
    <t>988.23</t>
  </si>
  <si>
    <t>18.12</t>
  </si>
  <si>
    <t>3Q4/P7/5p1k/2q5/2B4p/7P/1P4P1/5nK1 w - - 1 49</t>
  </si>
  <si>
    <t>C16</t>
  </si>
  <si>
    <t>8/4k3/p5p1/Pp1pPbN1/1PpP4/2P2R2/6K1/2r5 b - - 10 118</t>
  </si>
  <si>
    <t>French, Winawer, Petrosian variation</t>
  </si>
  <si>
    <t>M11</t>
  </si>
  <si>
    <t>987.00</t>
  </si>
  <si>
    <t>4Q3/6bk/7p/8/5P1K/6PP/8/8 w - - 1 55</t>
  </si>
  <si>
    <t>B3b3/6k1/4p1p1/1p2Pp1p/1P3P1P/p3P1P1/P2Q1K2/1q6 b - - 10 40</t>
  </si>
  <si>
    <t>M18</t>
  </si>
  <si>
    <t>8/2p4k/2P1R3/7p/1p1B4/7P/8/7K w - - 0 53</t>
  </si>
  <si>
    <t>C27</t>
  </si>
  <si>
    <t>8/2kb4/6P1/4Kn2/8/8/R7/8 b - - 0 68</t>
  </si>
  <si>
    <t>Vienna, `Frankenstein-Dracula' variation</t>
  </si>
  <si>
    <t>7r/3p4/1pk5/p7/P2P4/1PP3R1/6K1/8 b - - 10 50</t>
  </si>
  <si>
    <t>8/r1pb1nk1/1p1q4/3Pp1p1/4PpP1/2R2P2/P1Q2NK1/5B2 b - - 10 42</t>
  </si>
  <si>
    <t>Q4bk1/N1p5/3p4/P2Pp2p/2q1P3/8/1P3NnP/3BK3 w - - 10 39</t>
  </si>
  <si>
    <t>B72</t>
  </si>
  <si>
    <t>4r3/4qpk1/3ppnp1/1pr2bBp/3Q1P2/1BP1R2P/P5P1/4R2K b - - 96 92</t>
  </si>
  <si>
    <t>Sicilian, dragon, 6.Be3</t>
  </si>
  <si>
    <t>2r5/p1Bnqpbk/2Q3p1/3P3p/2N5/5P1P/PP6/1KR5 w - - 19 36</t>
  </si>
  <si>
    <t>avge t, secs.</t>
  </si>
  <si>
    <t>avge time</t>
  </si>
  <si>
    <t>avge budget</t>
  </si>
  <si>
    <t>TCEC 19</t>
  </si>
  <si>
    <t>SF-Lc</t>
  </si>
  <si>
    <t>Lc-SF</t>
  </si>
  <si>
    <t>Dietrich Kappe</t>
  </si>
  <si>
    <t>TCEC_19: Division Q, 3, 2, 1, P. SF x-tables</t>
  </si>
  <si>
    <t>TCEC 19: Worksheet Index</t>
  </si>
  <si>
    <t>The TCEC19 Shannon-AB and NN engines</t>
  </si>
  <si>
    <t>The TCEC19 cross-tables</t>
  </si>
  <si>
    <t>The TCEC19 Qualification League games</t>
  </si>
  <si>
    <t>The TCEC19 League 2 games</t>
  </si>
  <si>
    <t>The TCEC19 League 1 games</t>
  </si>
  <si>
    <t>The TCEC19 Premier Division games</t>
  </si>
  <si>
    <t>The TCEC19 Superfinal games</t>
  </si>
  <si>
    <t>The TCEC19 Generic Statistics</t>
  </si>
  <si>
    <t>The TCEC19 Shortest and longest games</t>
  </si>
  <si>
    <t>The TCEC19 League 3 games</t>
  </si>
  <si>
    <t>TCEC19 Generic Divisional Statistics</t>
  </si>
  <si>
    <t>TCEC19, League 1 results</t>
  </si>
  <si>
    <t>TCEC19, Premier Division results</t>
  </si>
  <si>
    <t>TCEC 19,League 2 results</t>
  </si>
  <si>
    <t>TCEC 19: Superfinal results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</si>
</sst>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00"/>
    <numFmt numFmtId="165" formatCode="0.0"/>
    <numFmt numFmtId="166" formatCode="0.000"/>
    <numFmt numFmtId="167" formatCode="00.0"/>
    <numFmt numFmtId="168" formatCode="\+000;\-000;0"/>
    <numFmt numFmtId="169" formatCode="00.00"/>
    <numFmt numFmtId="170" formatCode="000000"/>
    <numFmt numFmtId="175" formatCode="\+0;\-0;\+0"/>
  </numFmts>
  <fonts count="30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sz val="11"/>
      <color theme="1"/>
      <name val="Times New Roman"/>
      <family val="1"/>
    </font>
    <font>
      <b/>
      <sz val="8.5"/>
      <color theme="1"/>
      <name val="Times New Roman"/>
      <family val="1"/>
    </font>
    <font>
      <sz val="8.5"/>
      <color theme="1"/>
      <name val="Times New Roman"/>
      <family val="1"/>
    </font>
    <font>
      <sz val="8.5"/>
      <color rgb="FF000000"/>
      <name val="Times New Roman"/>
      <family val="1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8"/>
      <color theme="1"/>
      <name val="Times New Roman"/>
      <family val="1"/>
    </font>
    <font>
      <sz val="8"/>
      <color rgb="FF000000"/>
      <name val="Times New Roman"/>
      <family val="1"/>
    </font>
    <font>
      <u/>
      <sz val="11"/>
      <color theme="10"/>
      <name val="Calibri"/>
      <family val="2"/>
      <scheme val="minor"/>
    </font>
    <font>
      <u/>
      <sz val="11"/>
      <color theme="10"/>
      <name val="Times New Roman"/>
      <family val="1"/>
    </font>
    <font>
      <sz val="9"/>
      <color rgb="FFFF0000"/>
      <name val="Times New Roman"/>
      <family val="1"/>
    </font>
    <font>
      <b/>
      <sz val="8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8.5"/>
      <color theme="0" tint="-0.499984740745262"/>
      <name val="Times New Roman"/>
      <family val="1"/>
    </font>
    <font>
      <sz val="8.5"/>
      <color theme="1"/>
      <name val="Calibri"/>
      <family val="2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sz val="8.5"/>
      <color theme="1"/>
      <name val="Symbol"/>
      <family val="1"/>
      <charset val="2"/>
    </font>
    <font>
      <b/>
      <sz val="9"/>
      <color theme="1"/>
      <name val="Symbol"/>
      <family val="1"/>
      <charset val="2"/>
    </font>
    <font>
      <sz val="9"/>
      <color theme="0" tint="-0.34998626667073579"/>
      <name val="Times New Roman"/>
      <family val="1"/>
    </font>
    <font>
      <sz val="11"/>
      <color rgb="FFFF0000"/>
      <name val="Calibri"/>
      <family val="2"/>
      <scheme val="minor"/>
    </font>
    <font>
      <sz val="8.5"/>
      <color rgb="FF212529"/>
      <name val="Times New Roman"/>
      <family val="1"/>
    </font>
    <font>
      <sz val="9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</fills>
  <borders count="48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1"/>
      </top>
      <bottom/>
      <diagonal/>
    </border>
    <border>
      <left style="thin">
        <color theme="0"/>
      </left>
      <right style="thin">
        <color theme="0"/>
      </right>
      <top/>
      <bottom style="thin">
        <color theme="1"/>
      </bottom>
      <diagonal/>
    </border>
    <border>
      <left style="thin">
        <color theme="0"/>
      </left>
      <right style="thin">
        <color theme="0"/>
      </right>
      <top style="thin">
        <color theme="1"/>
      </top>
      <bottom style="thin">
        <color theme="1"/>
      </bottom>
      <diagonal/>
    </border>
    <border>
      <left/>
      <right style="thin">
        <color theme="0"/>
      </right>
      <top style="thin">
        <color theme="1"/>
      </top>
      <bottom style="thin">
        <color theme="0"/>
      </bottom>
      <diagonal/>
    </border>
    <border>
      <left style="thin">
        <color theme="0"/>
      </left>
      <right/>
      <top style="thin">
        <color theme="1"/>
      </top>
      <bottom/>
      <diagonal/>
    </border>
    <border>
      <left style="thin">
        <color theme="0"/>
      </left>
      <right/>
      <top/>
      <bottom style="thin">
        <color theme="1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1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1"/>
      </top>
      <bottom style="thin">
        <color theme="0" tint="-0.34998626667073579"/>
      </bottom>
      <diagonal/>
    </border>
    <border>
      <left/>
      <right style="thin">
        <color theme="0"/>
      </right>
      <top style="thin">
        <color theme="1"/>
      </top>
      <bottom style="thin">
        <color theme="0" tint="-0.34998626667073579"/>
      </bottom>
      <diagonal/>
    </border>
    <border>
      <left/>
      <right style="thin">
        <color theme="0"/>
      </right>
      <top/>
      <bottom style="thin">
        <color theme="1"/>
      </bottom>
      <diagonal/>
    </border>
    <border>
      <left style="thin">
        <color theme="0"/>
      </left>
      <right/>
      <top style="thin">
        <color theme="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theme="0" tint="-0.24994659260841701"/>
      </left>
      <right style="thin">
        <color theme="0"/>
      </right>
      <top style="thin">
        <color theme="1"/>
      </top>
      <bottom style="thin">
        <color theme="1"/>
      </bottom>
      <diagonal/>
    </border>
    <border>
      <left style="thin">
        <color theme="0"/>
      </left>
      <right style="thin">
        <color theme="0" tint="-0.24994659260841701"/>
      </right>
      <top style="thin">
        <color theme="1"/>
      </top>
      <bottom style="thin">
        <color theme="1"/>
      </bottom>
      <diagonal/>
    </border>
    <border>
      <left style="thin">
        <color theme="0"/>
      </left>
      <right style="thin">
        <color theme="0" tint="-0.24994659260841701"/>
      </right>
      <top/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1"/>
      </top>
      <bottom style="thin">
        <color theme="1"/>
      </bottom>
      <diagonal/>
    </border>
    <border>
      <left style="thin">
        <color theme="0" tint="-0.24994659260841701"/>
      </left>
      <right/>
      <top style="thin">
        <color theme="1"/>
      </top>
      <bottom style="thin">
        <color theme="1"/>
      </bottom>
      <diagonal/>
    </border>
    <border>
      <left/>
      <right style="thin">
        <color theme="0"/>
      </right>
      <top style="thin">
        <color theme="1"/>
      </top>
      <bottom/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/>
      <diagonal/>
    </border>
    <border>
      <left style="thin">
        <color theme="0"/>
      </left>
      <right style="thin">
        <color theme="0" tint="-0.24994659260841701"/>
      </right>
      <top/>
      <bottom/>
      <diagonal/>
    </border>
    <border>
      <left style="thin">
        <color theme="0"/>
      </left>
      <right style="thin">
        <color theme="0" tint="-0.24994659260841701"/>
      </right>
      <top/>
      <bottom style="thin">
        <color theme="1"/>
      </bottom>
      <diagonal/>
    </border>
    <border>
      <left style="thin">
        <color theme="0"/>
      </left>
      <right style="thin">
        <color theme="0"/>
      </right>
      <top style="thin">
        <color theme="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 tint="-0.24994659260841701"/>
      </right>
      <top style="thin">
        <color theme="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/>
      </right>
      <top style="thin">
        <color theme="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1"/>
      </top>
      <bottom style="thin">
        <color theme="0" tint="-0.24994659260841701"/>
      </bottom>
      <diagonal/>
    </border>
    <border>
      <left/>
      <right style="thin">
        <color theme="0"/>
      </right>
      <top/>
      <bottom/>
      <diagonal/>
    </border>
    <border>
      <left/>
      <right/>
      <top style="thin">
        <color theme="1"/>
      </top>
      <bottom style="thin">
        <color theme="0"/>
      </bottom>
      <diagonal/>
    </border>
    <border>
      <left/>
      <right/>
      <top/>
      <bottom style="thin">
        <color theme="1"/>
      </bottom>
      <diagonal/>
    </border>
    <border>
      <left style="thin">
        <color theme="0" tint="-0.24994659260841701"/>
      </left>
      <right style="thin">
        <color theme="0"/>
      </right>
      <top/>
      <bottom style="thin">
        <color theme="0"/>
      </bottom>
      <diagonal/>
    </border>
    <border>
      <left/>
      <right/>
      <top style="thin">
        <color theme="1"/>
      </top>
      <bottom/>
      <diagonal/>
    </border>
    <border>
      <left style="thin">
        <color theme="0"/>
      </left>
      <right/>
      <top style="thin">
        <color theme="0"/>
      </top>
      <bottom style="thin">
        <color theme="1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n">
        <color theme="1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1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382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164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vertical="center"/>
    </xf>
    <xf numFmtId="164" fontId="7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/>
    </xf>
    <xf numFmtId="0" fontId="7" fillId="0" borderId="2" xfId="0" quotePrefix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 wrapText="1"/>
    </xf>
    <xf numFmtId="0" fontId="6" fillId="0" borderId="3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3" fontId="5" fillId="0" borderId="0" xfId="0" applyNumberFormat="1" applyFont="1" applyAlignment="1">
      <alignment horizontal="center" vertical="center" wrapText="1"/>
    </xf>
    <xf numFmtId="3" fontId="7" fillId="0" borderId="7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165" fontId="5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165" fontId="4" fillId="0" borderId="2" xfId="0" applyNumberFormat="1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165" fontId="4" fillId="0" borderId="7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65" fontId="3" fillId="0" borderId="3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6" xfId="0" quotePrefix="1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1" fontId="1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7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3" fontId="7" fillId="0" borderId="2" xfId="0" applyNumberFormat="1" applyFont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7" fillId="0" borderId="21" xfId="0" applyFont="1" applyBorder="1" applyAlignment="1">
      <alignment vertical="center"/>
    </xf>
    <xf numFmtId="164" fontId="7" fillId="0" borderId="7" xfId="0" applyNumberFormat="1" applyFont="1" applyBorder="1" applyAlignment="1">
      <alignment horizontal="center" vertical="center"/>
    </xf>
    <xf numFmtId="0" fontId="4" fillId="0" borderId="6" xfId="0" applyNumberFormat="1" applyFont="1" applyBorder="1" applyAlignment="1">
      <alignment horizontal="center"/>
    </xf>
    <xf numFmtId="0" fontId="4" fillId="0" borderId="15" xfId="0" applyNumberFormat="1" applyFont="1" applyBorder="1" applyAlignment="1">
      <alignment horizontal="center"/>
    </xf>
    <xf numFmtId="0" fontId="15" fillId="0" borderId="0" xfId="1" applyFont="1" applyAlignment="1">
      <alignment horizontal="left" vertical="center"/>
    </xf>
    <xf numFmtId="0" fontId="4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165" fontId="4" fillId="0" borderId="3" xfId="0" applyNumberFormat="1" applyFont="1" applyBorder="1" applyAlignment="1">
      <alignment horizontal="center"/>
    </xf>
    <xf numFmtId="0" fontId="4" fillId="0" borderId="40" xfId="0" applyNumberFormat="1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165" fontId="4" fillId="0" borderId="21" xfId="0" applyNumberFormat="1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6" fillId="0" borderId="9" xfId="0" quotePrefix="1" applyFont="1" applyBorder="1" applyAlignment="1">
      <alignment horizontal="center" vertical="center"/>
    </xf>
    <xf numFmtId="164" fontId="0" fillId="0" borderId="0" xfId="0" applyNumberFormat="1" applyAlignment="1">
      <alignment horizontal="center"/>
    </xf>
    <xf numFmtId="0" fontId="18" fillId="0" borderId="0" xfId="0" applyFont="1"/>
    <xf numFmtId="164" fontId="18" fillId="0" borderId="0" xfId="0" applyNumberFormat="1" applyFont="1" applyAlignment="1">
      <alignment horizontal="center"/>
    </xf>
    <xf numFmtId="0" fontId="6" fillId="0" borderId="21" xfId="0" applyFont="1" applyBorder="1" applyAlignment="1">
      <alignment vertical="center"/>
    </xf>
    <xf numFmtId="0" fontId="6" fillId="0" borderId="1" xfId="0" quotePrefix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 wrapText="1"/>
    </xf>
    <xf numFmtId="0" fontId="6" fillId="0" borderId="1" xfId="0" quotePrefix="1" applyFont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2" fontId="4" fillId="0" borderId="7" xfId="0" applyNumberFormat="1" applyFon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/>
    </xf>
    <xf numFmtId="165" fontId="3" fillId="0" borderId="41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6" fillId="0" borderId="40" xfId="0" quotePrefix="1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/>
    </xf>
    <xf numFmtId="0" fontId="21" fillId="0" borderId="0" xfId="0" applyFont="1"/>
    <xf numFmtId="0" fontId="21" fillId="0" borderId="0" xfId="0" applyFont="1" applyAlignment="1">
      <alignment horizontal="center"/>
    </xf>
    <xf numFmtId="49" fontId="7" fillId="0" borderId="7" xfId="0" quotePrefix="1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2" xfId="0" quotePrefix="1" applyNumberFormat="1" applyFont="1" applyBorder="1" applyAlignment="1">
      <alignment horizontal="center" vertical="center"/>
    </xf>
    <xf numFmtId="49" fontId="4" fillId="0" borderId="0" xfId="0" quotePrefix="1" applyNumberFormat="1" applyFont="1" applyAlignment="1">
      <alignment horizontal="center" vertical="center"/>
    </xf>
    <xf numFmtId="165" fontId="7" fillId="0" borderId="2" xfId="0" quotePrefix="1" applyNumberFormat="1" applyFont="1" applyBorder="1" applyAlignment="1">
      <alignment horizontal="center" vertical="center"/>
    </xf>
    <xf numFmtId="2" fontId="7" fillId="0" borderId="2" xfId="0" applyNumberFormat="1" applyFont="1" applyBorder="1" applyAlignment="1">
      <alignment horizontal="center" vertical="center"/>
    </xf>
    <xf numFmtId="170" fontId="7" fillId="0" borderId="2" xfId="0" quotePrefix="1" applyNumberFormat="1" applyFont="1" applyBorder="1" applyAlignment="1">
      <alignment horizontal="center" vertical="center"/>
    </xf>
    <xf numFmtId="167" fontId="4" fillId="0" borderId="2" xfId="0" applyNumberFormat="1" applyFont="1" applyBorder="1" applyAlignment="1">
      <alignment horizontal="center"/>
    </xf>
    <xf numFmtId="49" fontId="4" fillId="0" borderId="2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164" fontId="4" fillId="0" borderId="3" xfId="0" applyNumberFormat="1" applyFont="1" applyBorder="1" applyAlignment="1">
      <alignment horizontal="center"/>
    </xf>
    <xf numFmtId="49" fontId="4" fillId="0" borderId="3" xfId="0" applyNumberFormat="1" applyFont="1" applyBorder="1" applyAlignment="1">
      <alignment horizontal="center"/>
    </xf>
    <xf numFmtId="0" fontId="2" fillId="0" borderId="2" xfId="0" applyFont="1" applyBorder="1" applyAlignment="1"/>
    <xf numFmtId="0" fontId="3" fillId="0" borderId="2" xfId="0" applyFont="1" applyBorder="1" applyAlignment="1">
      <alignment horizontal="center"/>
    </xf>
    <xf numFmtId="164" fontId="4" fillId="0" borderId="2" xfId="0" applyNumberFormat="1" applyFont="1" applyBorder="1" applyAlignment="1">
      <alignment horizontal="left"/>
    </xf>
    <xf numFmtId="169" fontId="4" fillId="0" borderId="2" xfId="0" applyNumberFormat="1" applyFont="1" applyBorder="1" applyAlignment="1">
      <alignment horizontal="center"/>
    </xf>
    <xf numFmtId="1" fontId="4" fillId="0" borderId="2" xfId="0" applyNumberFormat="1" applyFont="1" applyBorder="1" applyAlignment="1">
      <alignment horizontal="center"/>
    </xf>
    <xf numFmtId="168" fontId="4" fillId="0" borderId="2" xfId="0" applyNumberFormat="1" applyFont="1" applyBorder="1" applyAlignment="1">
      <alignment horizontal="center"/>
    </xf>
    <xf numFmtId="10" fontId="4" fillId="0" borderId="2" xfId="0" applyNumberFormat="1" applyFont="1" applyBorder="1" applyAlignment="1">
      <alignment horizontal="center"/>
    </xf>
    <xf numFmtId="2" fontId="4" fillId="0" borderId="2" xfId="0" applyNumberFormat="1" applyFont="1" applyBorder="1" applyAlignment="1">
      <alignment horizontal="right"/>
    </xf>
    <xf numFmtId="2" fontId="4" fillId="0" borderId="2" xfId="0" applyNumberFormat="1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5" xfId="0" applyFont="1" applyBorder="1" applyAlignment="1">
      <alignment horizontal="center"/>
    </xf>
    <xf numFmtId="0" fontId="4" fillId="0" borderId="2" xfId="0" applyFont="1" applyBorder="1" applyAlignment="1"/>
    <xf numFmtId="0" fontId="4" fillId="0" borderId="4" xfId="0" applyFont="1" applyBorder="1" applyAlignment="1">
      <alignment horizontal="center"/>
    </xf>
    <xf numFmtId="164" fontId="4" fillId="0" borderId="7" xfId="0" applyNumberFormat="1" applyFont="1" applyBorder="1" applyAlignment="1">
      <alignment horizontal="left"/>
    </xf>
    <xf numFmtId="167" fontId="4" fillId="0" borderId="7" xfId="0" applyNumberFormat="1" applyFont="1" applyBorder="1" applyAlignment="1">
      <alignment horizontal="center"/>
    </xf>
    <xf numFmtId="1" fontId="4" fillId="0" borderId="7" xfId="0" applyNumberFormat="1" applyFont="1" applyBorder="1" applyAlignment="1">
      <alignment horizontal="center"/>
    </xf>
    <xf numFmtId="168" fontId="4" fillId="0" borderId="7" xfId="0" applyNumberFormat="1" applyFont="1" applyBorder="1" applyAlignment="1">
      <alignment horizontal="center"/>
    </xf>
    <xf numFmtId="49" fontId="4" fillId="0" borderId="7" xfId="0" applyNumberFormat="1" applyFont="1" applyBorder="1" applyAlignment="1">
      <alignment horizontal="center"/>
    </xf>
    <xf numFmtId="0" fontId="1" fillId="0" borderId="0" xfId="0" applyFont="1" applyAlignment="1">
      <alignment horizontal="left" vertical="center"/>
    </xf>
    <xf numFmtId="0" fontId="17" fillId="0" borderId="1" xfId="0" applyFont="1" applyBorder="1" applyAlignment="1">
      <alignment horizontal="center"/>
    </xf>
    <xf numFmtId="2" fontId="4" fillId="0" borderId="0" xfId="0" applyNumberFormat="1" applyFont="1" applyFill="1" applyAlignment="1">
      <alignment horizontal="center"/>
    </xf>
    <xf numFmtId="0" fontId="2" fillId="0" borderId="0" xfId="0" applyFont="1" applyAlignment="1"/>
    <xf numFmtId="0" fontId="5" fillId="0" borderId="0" xfId="0" applyFont="1" applyAlignment="1"/>
    <xf numFmtId="0" fontId="3" fillId="0" borderId="0" xfId="0" applyFont="1" applyAlignment="1"/>
    <xf numFmtId="0" fontId="11" fillId="0" borderId="1" xfId="0" applyFont="1" applyBorder="1" applyAlignment="1">
      <alignment horizontal="center"/>
    </xf>
    <xf numFmtId="0" fontId="11" fillId="0" borderId="20" xfId="0" applyFont="1" applyBorder="1" applyAlignment="1">
      <alignment horizontal="center"/>
    </xf>
    <xf numFmtId="0" fontId="4" fillId="0" borderId="0" xfId="0" applyFont="1" applyAlignment="1"/>
    <xf numFmtId="0" fontId="4" fillId="0" borderId="22" xfId="0" applyFont="1" applyBorder="1" applyAlignment="1"/>
    <xf numFmtId="0" fontId="4" fillId="0" borderId="21" xfId="0" applyFont="1" applyBorder="1" applyAlignment="1"/>
    <xf numFmtId="0" fontId="4" fillId="0" borderId="14" xfId="0" applyFont="1" applyBorder="1" applyAlignment="1">
      <alignment horizontal="center" textRotation="90"/>
    </xf>
    <xf numFmtId="0" fontId="4" fillId="0" borderId="0" xfId="0" applyFont="1" applyBorder="1" applyAlignment="1"/>
    <xf numFmtId="0" fontId="4" fillId="0" borderId="2" xfId="0" applyFont="1" applyBorder="1" applyAlignment="1">
      <alignment horizontal="center" textRotation="90"/>
    </xf>
    <xf numFmtId="0" fontId="4" fillId="0" borderId="22" xfId="0" applyNumberFormat="1" applyFont="1" applyBorder="1" applyAlignment="1">
      <alignment horizontal="center" textRotation="90"/>
    </xf>
    <xf numFmtId="0" fontId="4" fillId="0" borderId="2" xfId="0" applyFont="1" applyBorder="1" applyAlignment="1">
      <alignment textRotation="90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7" fillId="0" borderId="2" xfId="0" applyNumberFormat="1" applyFont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/>
    </xf>
    <xf numFmtId="164" fontId="4" fillId="0" borderId="7" xfId="0" applyNumberFormat="1" applyFont="1" applyBorder="1" applyAlignment="1">
      <alignment horizontal="center"/>
    </xf>
    <xf numFmtId="21" fontId="0" fillId="0" borderId="0" xfId="0" applyNumberFormat="1" applyAlignment="1">
      <alignment horizontal="center"/>
    </xf>
    <xf numFmtId="0" fontId="22" fillId="0" borderId="0" xfId="0" applyFont="1"/>
    <xf numFmtId="10" fontId="3" fillId="0" borderId="2" xfId="0" applyNumberFormat="1" applyFont="1" applyBorder="1" applyAlignment="1">
      <alignment horizontal="center"/>
    </xf>
    <xf numFmtId="2" fontId="3" fillId="0" borderId="2" xfId="0" applyNumberFormat="1" applyFont="1" applyBorder="1" applyAlignment="1">
      <alignment horizontal="right"/>
    </xf>
    <xf numFmtId="2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5" xfId="0" applyFont="1" applyBorder="1" applyAlignment="1">
      <alignment horizontal="center"/>
    </xf>
    <xf numFmtId="0" fontId="3" fillId="0" borderId="2" xfId="0" applyFont="1" applyBorder="1" applyAlignment="1"/>
    <xf numFmtId="49" fontId="3" fillId="0" borderId="10" xfId="0" applyNumberFormat="1" applyFont="1" applyBorder="1" applyAlignment="1">
      <alignment horizontal="center"/>
    </xf>
    <xf numFmtId="164" fontId="4" fillId="0" borderId="3" xfId="0" applyNumberFormat="1" applyFont="1" applyBorder="1" applyAlignment="1">
      <alignment horizontal="left"/>
    </xf>
    <xf numFmtId="1" fontId="4" fillId="0" borderId="3" xfId="0" applyNumberFormat="1" applyFont="1" applyBorder="1" applyAlignment="1">
      <alignment horizontal="center"/>
    </xf>
    <xf numFmtId="168" fontId="4" fillId="0" borderId="3" xfId="0" applyNumberFormat="1" applyFont="1" applyBorder="1" applyAlignment="1">
      <alignment horizontal="center"/>
    </xf>
    <xf numFmtId="168" fontId="3" fillId="0" borderId="10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0" fontId="23" fillId="0" borderId="0" xfId="0" applyFont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/>
    </xf>
    <xf numFmtId="164" fontId="6" fillId="0" borderId="3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4" fillId="0" borderId="7" xfId="0" applyFont="1" applyBorder="1" applyAlignment="1">
      <alignment horizontal="center" vertical="center"/>
    </xf>
    <xf numFmtId="164" fontId="5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3" fontId="5" fillId="0" borderId="3" xfId="0" applyNumberFormat="1" applyFont="1" applyBorder="1" applyAlignment="1">
      <alignment horizontal="center" vertical="center" wrapText="1"/>
    </xf>
    <xf numFmtId="3" fontId="16" fillId="0" borderId="0" xfId="0" applyNumberFormat="1" applyFont="1" applyAlignment="1">
      <alignment vertical="center"/>
    </xf>
    <xf numFmtId="164" fontId="3" fillId="0" borderId="10" xfId="0" applyNumberFormat="1" applyFont="1" applyBorder="1" applyAlignment="1">
      <alignment horizontal="center"/>
    </xf>
    <xf numFmtId="164" fontId="3" fillId="0" borderId="10" xfId="0" applyNumberFormat="1" applyFont="1" applyBorder="1" applyAlignment="1">
      <alignment horizontal="left"/>
    </xf>
    <xf numFmtId="0" fontId="17" fillId="0" borderId="1" xfId="0" applyFont="1" applyBorder="1" applyAlignment="1">
      <alignment horizontal="center"/>
    </xf>
    <xf numFmtId="1" fontId="7" fillId="0" borderId="2" xfId="0" quotePrefix="1" applyNumberFormat="1" applyFont="1" applyBorder="1" applyAlignment="1">
      <alignment horizontal="center" vertical="center"/>
    </xf>
    <xf numFmtId="0" fontId="18" fillId="0" borderId="0" xfId="0" applyFont="1" applyAlignment="1">
      <alignment horizontal="left"/>
    </xf>
    <xf numFmtId="164" fontId="22" fillId="0" borderId="0" xfId="0" applyNumberFormat="1" applyFont="1" applyAlignment="1">
      <alignment horizontal="center"/>
    </xf>
    <xf numFmtId="49" fontId="4" fillId="2" borderId="3" xfId="0" applyNumberFormat="1" applyFont="1" applyFill="1" applyBorder="1" applyAlignment="1">
      <alignment horizontal="center" vertical="center" wrapText="1"/>
    </xf>
    <xf numFmtId="49" fontId="4" fillId="2" borderId="7" xfId="0" applyNumberFormat="1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/>
    </xf>
    <xf numFmtId="167" fontId="3" fillId="0" borderId="10" xfId="0" applyNumberFormat="1" applyFont="1" applyBorder="1" applyAlignment="1">
      <alignment horizontal="center"/>
    </xf>
    <xf numFmtId="165" fontId="3" fillId="0" borderId="10" xfId="0" applyNumberFormat="1" applyFont="1" applyBorder="1" applyAlignment="1">
      <alignment horizontal="center"/>
    </xf>
    <xf numFmtId="169" fontId="3" fillId="0" borderId="10" xfId="0" applyNumberFormat="1" applyFont="1" applyBorder="1" applyAlignment="1">
      <alignment horizontal="center"/>
    </xf>
    <xf numFmtId="1" fontId="3" fillId="0" borderId="10" xfId="0" applyNumberFormat="1" applyFont="1" applyBorder="1" applyAlignment="1">
      <alignment horizontal="center"/>
    </xf>
    <xf numFmtId="0" fontId="5" fillId="0" borderId="9" xfId="0" applyFont="1" applyBorder="1" applyAlignment="1">
      <alignment horizontal="center" vertical="center" wrapText="1"/>
    </xf>
    <xf numFmtId="1" fontId="0" fillId="0" borderId="0" xfId="0" applyNumberFormat="1" applyAlignment="1">
      <alignment horizontal="center"/>
    </xf>
    <xf numFmtId="10" fontId="4" fillId="0" borderId="4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1" fontId="26" fillId="0" borderId="7" xfId="0" applyNumberFormat="1" applyFont="1" applyBorder="1" applyAlignment="1">
      <alignment horizontal="center"/>
    </xf>
    <xf numFmtId="1" fontId="26" fillId="0" borderId="3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164" fontId="7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 vertical="center"/>
    </xf>
    <xf numFmtId="49" fontId="7" fillId="0" borderId="0" xfId="0" quotePrefix="1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3" fontId="7" fillId="0" borderId="0" xfId="0" applyNumberFormat="1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/>
    </xf>
    <xf numFmtId="0" fontId="7" fillId="0" borderId="2" xfId="0" quotePrefix="1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/>
    </xf>
    <xf numFmtId="0" fontId="18" fillId="0" borderId="0" xfId="0" applyFont="1" applyAlignment="1">
      <alignment horizontal="center"/>
    </xf>
    <xf numFmtId="49" fontId="0" fillId="0" borderId="0" xfId="0" applyNumberFormat="1"/>
    <xf numFmtId="49" fontId="0" fillId="0" borderId="0" xfId="0" applyNumberFormat="1" applyAlignment="1">
      <alignment horizontal="center"/>
    </xf>
    <xf numFmtId="49" fontId="18" fillId="0" borderId="0" xfId="0" applyNumberFormat="1" applyFont="1"/>
    <xf numFmtId="49" fontId="18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164" fontId="22" fillId="0" borderId="0" xfId="0" applyNumberFormat="1" applyFont="1"/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left"/>
    </xf>
    <xf numFmtId="2" fontId="0" fillId="0" borderId="0" xfId="0" applyNumberFormat="1" applyAlignment="1">
      <alignment horizontal="center"/>
    </xf>
    <xf numFmtId="49" fontId="18" fillId="0" borderId="0" xfId="0" applyNumberFormat="1" applyFont="1" applyAlignment="1">
      <alignment horizontal="left"/>
    </xf>
    <xf numFmtId="49" fontId="0" fillId="0" borderId="0" xfId="0" applyNumberFormat="1" applyAlignment="1">
      <alignment horizontal="left"/>
    </xf>
    <xf numFmtId="164" fontId="22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164" fontId="1" fillId="0" borderId="0" xfId="0" applyNumberFormat="1" applyFont="1" applyAlignment="1">
      <alignment horizontal="center"/>
    </xf>
    <xf numFmtId="0" fontId="23" fillId="0" borderId="0" xfId="0" applyFont="1" applyAlignment="1">
      <alignment horizontal="right"/>
    </xf>
    <xf numFmtId="164" fontId="1" fillId="0" borderId="0" xfId="0" applyNumberFormat="1" applyFont="1" applyAlignment="1">
      <alignment horizontal="left"/>
    </xf>
    <xf numFmtId="0" fontId="18" fillId="0" borderId="0" xfId="0" applyFont="1" applyAlignment="1">
      <alignment horizontal="center"/>
    </xf>
    <xf numFmtId="49" fontId="4" fillId="0" borderId="2" xfId="0" applyNumberFormat="1" applyFont="1" applyBorder="1"/>
    <xf numFmtId="164" fontId="4" fillId="0" borderId="21" xfId="0" applyNumberFormat="1" applyFont="1" applyBorder="1" applyAlignment="1">
      <alignment horizontal="center"/>
    </xf>
    <xf numFmtId="164" fontId="4" fillId="0" borderId="21" xfId="0" applyNumberFormat="1" applyFont="1" applyBorder="1" applyAlignment="1">
      <alignment horizontal="left"/>
    </xf>
    <xf numFmtId="167" fontId="4" fillId="0" borderId="21" xfId="0" applyNumberFormat="1" applyFont="1" applyBorder="1" applyAlignment="1">
      <alignment horizontal="center"/>
    </xf>
    <xf numFmtId="2" fontId="4" fillId="0" borderId="21" xfId="0" applyNumberFormat="1" applyFont="1" applyBorder="1" applyAlignment="1">
      <alignment horizontal="center"/>
    </xf>
    <xf numFmtId="1" fontId="4" fillId="0" borderId="21" xfId="0" applyNumberFormat="1" applyFont="1" applyBorder="1" applyAlignment="1">
      <alignment horizontal="center"/>
    </xf>
    <xf numFmtId="168" fontId="4" fillId="0" borderId="21" xfId="0" applyNumberFormat="1" applyFont="1" applyBorder="1" applyAlignment="1">
      <alignment horizontal="center"/>
    </xf>
    <xf numFmtId="49" fontId="4" fillId="0" borderId="21" xfId="0" applyNumberFormat="1" applyFont="1" applyBorder="1" applyAlignment="1">
      <alignment horizontal="center"/>
    </xf>
    <xf numFmtId="169" fontId="4" fillId="0" borderId="7" xfId="0" applyNumberFormat="1" applyFont="1" applyBorder="1" applyAlignment="1">
      <alignment horizontal="center"/>
    </xf>
    <xf numFmtId="49" fontId="4" fillId="0" borderId="3" xfId="0" applyNumberFormat="1" applyFont="1" applyBorder="1"/>
    <xf numFmtId="49" fontId="4" fillId="0" borderId="7" xfId="0" applyNumberFormat="1" applyFont="1" applyBorder="1"/>
    <xf numFmtId="49" fontId="3" fillId="0" borderId="10" xfId="0" applyNumberFormat="1" applyFont="1" applyBorder="1"/>
    <xf numFmtId="49" fontId="4" fillId="0" borderId="2" xfId="0" applyNumberFormat="1" applyFont="1" applyBorder="1" applyAlignment="1"/>
    <xf numFmtId="49" fontId="4" fillId="0" borderId="7" xfId="0" applyNumberFormat="1" applyFont="1" applyBorder="1" applyAlignment="1"/>
    <xf numFmtId="0" fontId="4" fillId="0" borderId="7" xfId="0" applyFont="1" applyBorder="1" applyAlignment="1"/>
    <xf numFmtId="0" fontId="3" fillId="0" borderId="10" xfId="0" applyFont="1" applyBorder="1" applyAlignment="1"/>
    <xf numFmtId="49" fontId="4" fillId="0" borderId="3" xfId="0" applyNumberFormat="1" applyFont="1" applyBorder="1" applyAlignment="1"/>
    <xf numFmtId="0" fontId="4" fillId="0" borderId="3" xfId="0" applyFont="1" applyBorder="1" applyAlignment="1"/>
    <xf numFmtId="0" fontId="27" fillId="0" borderId="0" xfId="0" applyFont="1"/>
    <xf numFmtId="0" fontId="3" fillId="0" borderId="2" xfId="0" quotePrefix="1" applyFont="1" applyBorder="1" applyAlignment="1">
      <alignment horizontal="center"/>
    </xf>
    <xf numFmtId="1" fontId="3" fillId="0" borderId="2" xfId="0" applyNumberFormat="1" applyFont="1" applyBorder="1" applyAlignment="1">
      <alignment horizontal="center"/>
    </xf>
    <xf numFmtId="49" fontId="3" fillId="0" borderId="2" xfId="0" applyNumberFormat="1" applyFont="1" applyBorder="1" applyAlignment="1">
      <alignment horizontal="center"/>
    </xf>
    <xf numFmtId="164" fontId="4" fillId="0" borderId="4" xfId="0" applyNumberFormat="1" applyFont="1" applyBorder="1" applyAlignment="1">
      <alignment horizontal="center"/>
    </xf>
    <xf numFmtId="164" fontId="4" fillId="0" borderId="4" xfId="0" applyNumberFormat="1" applyFont="1" applyBorder="1" applyAlignment="1">
      <alignment horizontal="left"/>
    </xf>
    <xf numFmtId="165" fontId="4" fillId="0" borderId="4" xfId="0" applyNumberFormat="1" applyFont="1" applyBorder="1" applyAlignment="1">
      <alignment horizontal="center"/>
    </xf>
    <xf numFmtId="167" fontId="4" fillId="0" borderId="4" xfId="0" applyNumberFormat="1" applyFont="1" applyBorder="1" applyAlignment="1">
      <alignment horizontal="center"/>
    </xf>
    <xf numFmtId="2" fontId="4" fillId="0" borderId="4" xfId="0" applyNumberFormat="1" applyFont="1" applyBorder="1" applyAlignment="1">
      <alignment horizontal="center"/>
    </xf>
    <xf numFmtId="169" fontId="4" fillId="0" borderId="4" xfId="0" applyNumberFormat="1" applyFont="1" applyBorder="1" applyAlignment="1">
      <alignment horizontal="center"/>
    </xf>
    <xf numFmtId="1" fontId="4" fillId="0" borderId="4" xfId="0" applyNumberFormat="1" applyFont="1" applyBorder="1" applyAlignment="1">
      <alignment horizontal="center"/>
    </xf>
    <xf numFmtId="168" fontId="4" fillId="0" borderId="4" xfId="0" applyNumberFormat="1" applyFont="1" applyBorder="1" applyAlignment="1">
      <alignment horizontal="center"/>
    </xf>
    <xf numFmtId="49" fontId="4" fillId="0" borderId="4" xfId="0" applyNumberFormat="1" applyFont="1" applyBorder="1" applyAlignment="1">
      <alignment horizontal="center"/>
    </xf>
    <xf numFmtId="49" fontId="4" fillId="2" borderId="2" xfId="0" applyNumberFormat="1" applyFont="1" applyFill="1" applyBorder="1" applyAlignment="1">
      <alignment horizontal="center" vertical="center" wrapText="1"/>
    </xf>
    <xf numFmtId="2" fontId="3" fillId="0" borderId="10" xfId="0" applyNumberFormat="1" applyFont="1" applyBorder="1" applyAlignment="1">
      <alignment horizontal="center"/>
    </xf>
    <xf numFmtId="167" fontId="4" fillId="0" borderId="3" xfId="0" applyNumberFormat="1" applyFont="1" applyBorder="1" applyAlignment="1">
      <alignment horizontal="center"/>
    </xf>
    <xf numFmtId="49" fontId="26" fillId="0" borderId="7" xfId="0" applyNumberFormat="1" applyFont="1" applyBorder="1" applyAlignment="1">
      <alignment horizontal="center"/>
    </xf>
    <xf numFmtId="49" fontId="26" fillId="0" borderId="2" xfId="0" applyNumberFormat="1" applyFont="1" applyBorder="1" applyAlignment="1">
      <alignment horizontal="center"/>
    </xf>
    <xf numFmtId="49" fontId="26" fillId="0" borderId="3" xfId="0" applyNumberFormat="1" applyFont="1" applyBorder="1" applyAlignment="1">
      <alignment horizontal="center"/>
    </xf>
    <xf numFmtId="49" fontId="7" fillId="0" borderId="2" xfId="0" quotePrefix="1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1" fontId="4" fillId="0" borderId="7" xfId="0" quotePrefix="1" applyNumberFormat="1" applyFont="1" applyBorder="1" applyAlignment="1">
      <alignment horizontal="center"/>
    </xf>
    <xf numFmtId="1" fontId="4" fillId="0" borderId="3" xfId="0" quotePrefix="1" applyNumberFormat="1" applyFont="1" applyBorder="1" applyAlignment="1">
      <alignment horizontal="center"/>
    </xf>
    <xf numFmtId="0" fontId="4" fillId="0" borderId="7" xfId="0" quotePrefix="1" applyFont="1" applyBorder="1" applyAlignment="1">
      <alignment horizontal="center"/>
    </xf>
    <xf numFmtId="0" fontId="4" fillId="0" borderId="2" xfId="0" quotePrefix="1" applyFont="1" applyBorder="1" applyAlignment="1">
      <alignment horizontal="center"/>
    </xf>
    <xf numFmtId="0" fontId="4" fillId="0" borderId="3" xfId="0" quotePrefix="1" applyFont="1" applyBorder="1" applyAlignment="1">
      <alignment horizontal="center"/>
    </xf>
    <xf numFmtId="49" fontId="4" fillId="0" borderId="7" xfId="0" quotePrefix="1" applyNumberFormat="1" applyFont="1" applyBorder="1" applyAlignment="1">
      <alignment horizontal="center"/>
    </xf>
    <xf numFmtId="49" fontId="4" fillId="0" borderId="2" xfId="0" quotePrefix="1" applyNumberFormat="1" applyFont="1" applyBorder="1" applyAlignment="1">
      <alignment horizontal="center"/>
    </xf>
    <xf numFmtId="49" fontId="4" fillId="0" borderId="3" xfId="0" quotePrefix="1" applyNumberFormat="1" applyFont="1" applyBorder="1" applyAlignment="1">
      <alignment horizontal="center"/>
    </xf>
    <xf numFmtId="164" fontId="7" fillId="0" borderId="3" xfId="0" applyNumberFormat="1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 wrapText="1"/>
    </xf>
    <xf numFmtId="0" fontId="28" fillId="0" borderId="2" xfId="0" applyFont="1" applyBorder="1"/>
    <xf numFmtId="0" fontId="18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3" fillId="0" borderId="10" xfId="0" applyNumberFormat="1" applyFont="1" applyBorder="1" applyAlignment="1"/>
    <xf numFmtId="164" fontId="4" fillId="0" borderId="2" xfId="0" applyNumberFormat="1" applyFont="1" applyBorder="1" applyAlignment="1"/>
    <xf numFmtId="164" fontId="4" fillId="0" borderId="3" xfId="0" applyNumberFormat="1" applyFont="1" applyBorder="1" applyAlignment="1"/>
    <xf numFmtId="164" fontId="27" fillId="0" borderId="0" xfId="0" applyNumberFormat="1" applyFont="1" applyAlignment="1">
      <alignment horizontal="center"/>
    </xf>
    <xf numFmtId="46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7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/>
    </xf>
    <xf numFmtId="175" fontId="4" fillId="0" borderId="2" xfId="0" quotePrefix="1" applyNumberFormat="1" applyFont="1" applyBorder="1" applyAlignment="1">
      <alignment horizontal="center"/>
    </xf>
    <xf numFmtId="175" fontId="4" fillId="0" borderId="2" xfId="0" applyNumberFormat="1" applyFont="1" applyBorder="1" applyAlignment="1">
      <alignment horizontal="center"/>
    </xf>
    <xf numFmtId="175" fontId="4" fillId="0" borderId="3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9" fillId="0" borderId="28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4" fillId="0" borderId="3" xfId="0" quotePrefix="1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164" fontId="0" fillId="0" borderId="0" xfId="0" applyNumberFormat="1" applyAlignment="1"/>
    <xf numFmtId="14" fontId="0" fillId="0" borderId="0" xfId="0" applyNumberFormat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0" fontId="4" fillId="0" borderId="2" xfId="0" applyNumberFormat="1" applyFont="1" applyBorder="1" applyAlignment="1">
      <alignment horizontal="center" vertical="center" wrapText="1"/>
    </xf>
    <xf numFmtId="10" fontId="4" fillId="0" borderId="3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6" fillId="0" borderId="9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/>
    </xf>
    <xf numFmtId="1" fontId="4" fillId="0" borderId="14" xfId="0" applyNumberFormat="1" applyFont="1" applyBorder="1" applyAlignment="1">
      <alignment horizontal="center"/>
    </xf>
    <xf numFmtId="1" fontId="4" fillId="0" borderId="45" xfId="0" applyNumberFormat="1" applyFont="1" applyBorder="1" applyAlignment="1">
      <alignment horizontal="center"/>
    </xf>
    <xf numFmtId="2" fontId="4" fillId="0" borderId="6" xfId="0" applyNumberFormat="1" applyFont="1" applyBorder="1" applyAlignment="1">
      <alignment horizontal="center"/>
    </xf>
    <xf numFmtId="168" fontId="4" fillId="0" borderId="1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49" fontId="4" fillId="2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/>
    </xf>
    <xf numFmtId="1" fontId="26" fillId="0" borderId="2" xfId="0" applyNumberFormat="1" applyFont="1" applyBorder="1" applyAlignment="1">
      <alignment horizontal="center"/>
    </xf>
    <xf numFmtId="0" fontId="6" fillId="0" borderId="44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/>
    </xf>
    <xf numFmtId="164" fontId="6" fillId="0" borderId="3" xfId="0" applyNumberFormat="1" applyFont="1" applyBorder="1" applyAlignment="1">
      <alignment horizontal="center" vertical="center"/>
    </xf>
    <xf numFmtId="0" fontId="6" fillId="0" borderId="8" xfId="0" applyNumberFormat="1" applyFont="1" applyBorder="1" applyAlignment="1">
      <alignment horizontal="center" vertical="center" wrapText="1"/>
    </xf>
    <xf numFmtId="0" fontId="6" fillId="0" borderId="9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3" fontId="6" fillId="0" borderId="8" xfId="0" applyNumberFormat="1" applyFont="1" applyBorder="1" applyAlignment="1">
      <alignment horizontal="center" vertical="center" wrapText="1"/>
    </xf>
    <xf numFmtId="3" fontId="6" fillId="0" borderId="9" xfId="0" applyNumberFormat="1" applyFont="1" applyBorder="1" applyAlignment="1">
      <alignment horizontal="center" vertical="center" wrapText="1"/>
    </xf>
    <xf numFmtId="0" fontId="6" fillId="0" borderId="44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/>
    </xf>
    <xf numFmtId="0" fontId="4" fillId="0" borderId="2" xfId="0" quotePrefix="1" applyFont="1" applyBorder="1" applyAlignment="1">
      <alignment horizontal="center" vertical="center"/>
    </xf>
    <xf numFmtId="10" fontId="4" fillId="0" borderId="2" xfId="0" applyNumberFormat="1" applyFont="1" applyBorder="1" applyAlignment="1">
      <alignment horizontal="center" vertical="center" wrapText="1"/>
    </xf>
    <xf numFmtId="10" fontId="4" fillId="0" borderId="3" xfId="0" applyNumberFormat="1" applyFont="1" applyBorder="1" applyAlignment="1">
      <alignment horizontal="center" vertical="center" wrapText="1"/>
    </xf>
    <xf numFmtId="0" fontId="4" fillId="0" borderId="32" xfId="0" applyNumberFormat="1" applyFont="1" applyBorder="1" applyAlignment="1">
      <alignment horizontal="center" textRotation="90"/>
    </xf>
    <xf numFmtId="0" fontId="4" fillId="0" borderId="33" xfId="0" applyNumberFormat="1" applyFont="1" applyBorder="1" applyAlignment="1">
      <alignment horizontal="center" textRotation="90"/>
    </xf>
    <xf numFmtId="0" fontId="4" fillId="0" borderId="34" xfId="0" applyNumberFormat="1" applyFont="1" applyBorder="1" applyAlignment="1">
      <alignment horizontal="center" textRotation="90"/>
    </xf>
    <xf numFmtId="0" fontId="4" fillId="0" borderId="32" xfId="0" applyFont="1" applyBorder="1" applyAlignment="1">
      <alignment horizontal="center" textRotation="90"/>
    </xf>
    <xf numFmtId="0" fontId="4" fillId="0" borderId="33" xfId="0" applyFont="1" applyBorder="1" applyAlignment="1">
      <alignment horizontal="center" textRotation="90"/>
    </xf>
    <xf numFmtId="0" fontId="4" fillId="0" borderId="26" xfId="0" applyFont="1" applyBorder="1" applyAlignment="1">
      <alignment horizontal="center" textRotation="90"/>
    </xf>
    <xf numFmtId="0" fontId="11" fillId="0" borderId="12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/>
    </xf>
    <xf numFmtId="0" fontId="17" fillId="0" borderId="20" xfId="0" applyFont="1" applyBorder="1" applyAlignment="1">
      <alignment horizontal="center"/>
    </xf>
    <xf numFmtId="0" fontId="17" fillId="0" borderId="11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0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9525" cap="rnd">
              <a:solidFill>
                <a:schemeClr val="tx1"/>
              </a:solidFill>
              <a:round/>
            </a:ln>
            <a:effectLst/>
          </c:spPr>
          <c:marker>
            <c:symbol val="diamond"/>
            <c:size val="3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'8 T19.Sufi results'!$F$10:$F$110</c:f>
              <c:numCache>
                <c:formatCode>0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xVal>
          <c:yVal>
            <c:numRef>
              <c:f>'8 T19.Sufi results'!$G$10:$G$110</c:f>
              <c:numCache>
                <c:formatCode>0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-1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-1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-1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0</c:v>
                </c:pt>
                <c:pt idx="52">
                  <c:v>1</c:v>
                </c:pt>
                <c:pt idx="53">
                  <c:v>1</c:v>
                </c:pt>
                <c:pt idx="54">
                  <c:v>2</c:v>
                </c:pt>
                <c:pt idx="55">
                  <c:v>1</c:v>
                </c:pt>
                <c:pt idx="56">
                  <c:v>2</c:v>
                </c:pt>
                <c:pt idx="57">
                  <c:v>2</c:v>
                </c:pt>
                <c:pt idx="58">
                  <c:v>2</c:v>
                </c:pt>
                <c:pt idx="59">
                  <c:v>2</c:v>
                </c:pt>
                <c:pt idx="60">
                  <c:v>3</c:v>
                </c:pt>
                <c:pt idx="61">
                  <c:v>3</c:v>
                </c:pt>
                <c:pt idx="62">
                  <c:v>3</c:v>
                </c:pt>
                <c:pt idx="63">
                  <c:v>3</c:v>
                </c:pt>
                <c:pt idx="64">
                  <c:v>3</c:v>
                </c:pt>
                <c:pt idx="65">
                  <c:v>3</c:v>
                </c:pt>
                <c:pt idx="66">
                  <c:v>3</c:v>
                </c:pt>
                <c:pt idx="67">
                  <c:v>2</c:v>
                </c:pt>
                <c:pt idx="68">
                  <c:v>3</c:v>
                </c:pt>
                <c:pt idx="69">
                  <c:v>3</c:v>
                </c:pt>
                <c:pt idx="70">
                  <c:v>3</c:v>
                </c:pt>
                <c:pt idx="71">
                  <c:v>3</c:v>
                </c:pt>
                <c:pt idx="72">
                  <c:v>3</c:v>
                </c:pt>
                <c:pt idx="73">
                  <c:v>3</c:v>
                </c:pt>
                <c:pt idx="74">
                  <c:v>4</c:v>
                </c:pt>
                <c:pt idx="75">
                  <c:v>4</c:v>
                </c:pt>
                <c:pt idx="76">
                  <c:v>5</c:v>
                </c:pt>
                <c:pt idx="77">
                  <c:v>4</c:v>
                </c:pt>
                <c:pt idx="78">
                  <c:v>5</c:v>
                </c:pt>
                <c:pt idx="79">
                  <c:v>5</c:v>
                </c:pt>
                <c:pt idx="80">
                  <c:v>6</c:v>
                </c:pt>
                <c:pt idx="81">
                  <c:v>6</c:v>
                </c:pt>
                <c:pt idx="82">
                  <c:v>6</c:v>
                </c:pt>
                <c:pt idx="83">
                  <c:v>6</c:v>
                </c:pt>
                <c:pt idx="84">
                  <c:v>7</c:v>
                </c:pt>
                <c:pt idx="85">
                  <c:v>7</c:v>
                </c:pt>
                <c:pt idx="86">
                  <c:v>7</c:v>
                </c:pt>
                <c:pt idx="87">
                  <c:v>7</c:v>
                </c:pt>
                <c:pt idx="88">
                  <c:v>7</c:v>
                </c:pt>
                <c:pt idx="89">
                  <c:v>6</c:v>
                </c:pt>
                <c:pt idx="90">
                  <c:v>7</c:v>
                </c:pt>
                <c:pt idx="91">
                  <c:v>7</c:v>
                </c:pt>
                <c:pt idx="92">
                  <c:v>8</c:v>
                </c:pt>
                <c:pt idx="93">
                  <c:v>8</c:v>
                </c:pt>
                <c:pt idx="94">
                  <c:v>9</c:v>
                </c:pt>
                <c:pt idx="95">
                  <c:v>9</c:v>
                </c:pt>
                <c:pt idx="96">
                  <c:v>9</c:v>
                </c:pt>
                <c:pt idx="97">
                  <c:v>9</c:v>
                </c:pt>
                <c:pt idx="98">
                  <c:v>9</c:v>
                </c:pt>
                <c:pt idx="99">
                  <c:v>9</c:v>
                </c:pt>
                <c:pt idx="100">
                  <c:v>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C3A-459D-88E4-6AEF3B7199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32833360"/>
        <c:axId val="1632818384"/>
      </c:scatterChart>
      <c:valAx>
        <c:axId val="1632833360"/>
        <c:scaling>
          <c:orientation val="minMax"/>
          <c:max val="100"/>
        </c:scaling>
        <c:delete val="0"/>
        <c:axPos val="b"/>
        <c:majorGridlines>
          <c:spPr>
            <a:ln w="6350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632818384"/>
        <c:crossesAt val="0"/>
        <c:crossBetween val="midCat"/>
      </c:valAx>
      <c:valAx>
        <c:axId val="1632818384"/>
        <c:scaling>
          <c:orientation val="minMax"/>
          <c:max val="9"/>
          <c:min val="-1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b" anchorCtr="0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632833360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190500</xdr:colOff>
      <xdr:row>97</xdr:row>
      <xdr:rowOff>106680</xdr:rowOff>
    </xdr:from>
    <xdr:to>
      <xdr:col>9</xdr:col>
      <xdr:colOff>457200</xdr:colOff>
      <xdr:row>107</xdr:row>
      <xdr:rowOff>19050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TCEC_19.1_crosstable" connectionId="22" xr16:uid="{00000000-0016-0000-0400-000001000000}" autoFormatId="16" applyNumberFormats="0" applyBorderFormats="0" applyFontFormats="0" applyPatternFormats="0" applyAlignmentFormats="0" applyWidthHeightFormats="0"/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TCEC_19.2_crosstable" connectionId="23" xr16:uid="{00000000-0016-0000-0400-000000000000}" autoFormatId="16" applyNumberFormats="0" applyBorderFormats="0" applyFontFormats="0" applyPatternFormats="0" applyAlignmentFormats="0" applyWidthHeightFormats="0"/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TCEC19_QL" connectionId="27" xr16:uid="{00000000-0016-0000-0C00-000003000000}" autoFormatId="16" applyNumberFormats="0" applyBorderFormats="0" applyFontFormats="0" applyPatternFormats="0" applyAlignmentFormats="0" applyWidthHeightFormats="0"/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TCEC19_L3" connectionId="26" xr16:uid="{00000000-0016-0000-0D00-000004000000}" autoFormatId="16" applyNumberFormats="0" applyBorderFormats="0" applyFontFormats="0" applyPatternFormats="0" applyAlignmentFormats="0" applyWidthHeightFormats="0"/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TCEC_19_L2" connectionId="24" xr16:uid="{00000000-0016-0000-0E00-000005000000}" autoFormatId="16" applyNumberFormats="0" applyBorderFormats="0" applyFontFormats="0" applyPatternFormats="0" applyAlignmentFormats="0" applyWidthHeightFormats="0"/>
</file>

<file path=xl/queryTables/queryTable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TCEC19_L1" connectionId="25" xr16:uid="{00000000-0016-0000-0F00-000006000000}" autoFormatId="16" applyNumberFormats="0" applyBorderFormats="0" applyFontFormats="0" applyPatternFormats="0" applyAlignmentFormats="0" applyWidthHeightFormats="0"/>
</file>

<file path=xl/queryTables/queryTable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TCEC19_SF" connectionId="28" xr16:uid="{00000000-0016-0000-0B00-000002000000}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5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7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0"/>
  <sheetViews>
    <sheetView tabSelected="1" workbookViewId="0">
      <pane ySplit="9" topLeftCell="A12" activePane="bottomLeft" state="frozen"/>
      <selection pane="bottomLeft" activeCell="A22" sqref="A22:XFD26"/>
    </sheetView>
  </sheetViews>
  <sheetFormatPr defaultRowHeight="15" x14ac:dyDescent="0.25"/>
  <cols>
    <col min="1" max="1" width="1.7109375" customWidth="1"/>
    <col min="2" max="2" width="3.7109375" style="62" customWidth="1"/>
    <col min="3" max="3" width="50.7109375" customWidth="1"/>
  </cols>
  <sheetData>
    <row r="1" spans="1:3" ht="18.75" x14ac:dyDescent="0.3">
      <c r="A1" s="1" t="s">
        <v>3059</v>
      </c>
    </row>
    <row r="8" spans="1:3" s="98" customFormat="1" ht="15.75" x14ac:dyDescent="0.25">
      <c r="B8" s="99" t="s">
        <v>0</v>
      </c>
      <c r="C8" s="98" t="s">
        <v>252</v>
      </c>
    </row>
    <row r="10" spans="1:3" x14ac:dyDescent="0.25">
      <c r="B10" s="62">
        <v>0</v>
      </c>
      <c r="C10" t="s">
        <v>251</v>
      </c>
    </row>
    <row r="11" spans="1:3" x14ac:dyDescent="0.25">
      <c r="B11" s="62">
        <v>1</v>
      </c>
      <c r="C11" t="s">
        <v>3060</v>
      </c>
    </row>
    <row r="12" spans="1:3" x14ac:dyDescent="0.25">
      <c r="B12" s="62">
        <v>2</v>
      </c>
      <c r="C12" t="s">
        <v>3061</v>
      </c>
    </row>
    <row r="13" spans="1:3" x14ac:dyDescent="0.25">
      <c r="B13" s="62">
        <v>3</v>
      </c>
      <c r="C13" t="s">
        <v>3062</v>
      </c>
    </row>
    <row r="14" spans="1:3" x14ac:dyDescent="0.25">
      <c r="B14" s="62">
        <v>4</v>
      </c>
      <c r="C14" t="s">
        <v>3069</v>
      </c>
    </row>
    <row r="15" spans="1:3" x14ac:dyDescent="0.25">
      <c r="B15" s="62">
        <v>5</v>
      </c>
      <c r="C15" t="s">
        <v>3063</v>
      </c>
    </row>
    <row r="16" spans="1:3" x14ac:dyDescent="0.25">
      <c r="B16" s="62">
        <v>6</v>
      </c>
      <c r="C16" t="s">
        <v>3064</v>
      </c>
    </row>
    <row r="17" spans="2:3" x14ac:dyDescent="0.25">
      <c r="B17" s="62">
        <v>7</v>
      </c>
      <c r="C17" t="s">
        <v>3065</v>
      </c>
    </row>
    <row r="18" spans="2:3" x14ac:dyDescent="0.25">
      <c r="B18" s="62">
        <v>8</v>
      </c>
      <c r="C18" t="s">
        <v>3066</v>
      </c>
    </row>
    <row r="19" spans="2:3" x14ac:dyDescent="0.25">
      <c r="B19" s="62">
        <v>9</v>
      </c>
      <c r="C19" t="s">
        <v>3067</v>
      </c>
    </row>
    <row r="20" spans="2:3" x14ac:dyDescent="0.25">
      <c r="B20" s="62">
        <v>10</v>
      </c>
      <c r="C20" t="s">
        <v>3068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Z42"/>
  <sheetViews>
    <sheetView zoomScale="166" zoomScaleNormal="166" workbookViewId="0">
      <pane ySplit="11" topLeftCell="A12" activePane="bottomLeft" state="frozen"/>
      <selection pane="bottomLeft"/>
    </sheetView>
  </sheetViews>
  <sheetFormatPr defaultColWidth="9.140625" defaultRowHeight="15" x14ac:dyDescent="0.25"/>
  <cols>
    <col min="1" max="1" width="1.7109375" style="135" customWidth="1"/>
    <col min="2" max="2" width="9.140625" style="135"/>
    <col min="3" max="3" width="2.28515625" style="135" customWidth="1"/>
    <col min="4" max="4" width="14.28515625" style="35" customWidth="1"/>
    <col min="5" max="5" width="5.140625" style="35" customWidth="1"/>
    <col min="6" max="6" width="5.140625" style="36" customWidth="1"/>
    <col min="7" max="7" width="1.7109375" style="35" customWidth="1"/>
    <col min="8" max="8" width="4.7109375" style="35" customWidth="1"/>
    <col min="9" max="9" width="4" style="36" customWidth="1"/>
    <col min="10" max="10" width="1.7109375" style="35" customWidth="1"/>
    <col min="11" max="11" width="4.7109375" style="35" customWidth="1"/>
    <col min="12" max="12" width="4" style="36" customWidth="1"/>
    <col min="13" max="13" width="1.7109375" style="35" customWidth="1"/>
    <col min="14" max="14" width="4.7109375" style="35" customWidth="1"/>
    <col min="15" max="15" width="4" style="36" customWidth="1"/>
    <col min="16" max="16" width="1.7109375" style="35" customWidth="1"/>
    <col min="17" max="17" width="4.7109375" style="35" customWidth="1"/>
    <col min="18" max="18" width="4" style="36" customWidth="1"/>
    <col min="19" max="19" width="1.7109375" style="35" customWidth="1"/>
    <col min="20" max="20" width="4.7109375" style="35" customWidth="1"/>
    <col min="21" max="21" width="4" style="36" customWidth="1"/>
    <col min="22" max="22" width="1.7109375" style="36" customWidth="1"/>
    <col min="23" max="23" width="4.7109375" style="135" customWidth="1"/>
    <col min="24" max="24" width="3.7109375" style="135" customWidth="1"/>
    <col min="25" max="16384" width="9.140625" style="135"/>
  </cols>
  <sheetData>
    <row r="1" spans="1:24" ht="18.75" x14ac:dyDescent="0.3">
      <c r="A1" s="134" t="s">
        <v>3070</v>
      </c>
    </row>
    <row r="4" spans="1:24" hidden="1" x14ac:dyDescent="0.25"/>
    <row r="5" spans="1:24" hidden="1" x14ac:dyDescent="0.25"/>
    <row r="6" spans="1:24" hidden="1" x14ac:dyDescent="0.25"/>
    <row r="7" spans="1:24" hidden="1" x14ac:dyDescent="0.25">
      <c r="D7" s="37"/>
    </row>
    <row r="8" spans="1:24" hidden="1" x14ac:dyDescent="0.25">
      <c r="D8" s="37"/>
    </row>
    <row r="9" spans="1:24" s="136" customFormat="1" ht="11.45" customHeight="1" x14ac:dyDescent="0.2">
      <c r="C9" s="360" t="s">
        <v>3054</v>
      </c>
      <c r="D9" s="361"/>
      <c r="E9" s="364" t="s">
        <v>215</v>
      </c>
      <c r="F9" s="364"/>
      <c r="G9" s="132"/>
      <c r="H9" s="364" t="s">
        <v>377</v>
      </c>
      <c r="I9" s="364"/>
      <c r="J9" s="132"/>
      <c r="K9" s="364" t="s">
        <v>216</v>
      </c>
      <c r="L9" s="364"/>
      <c r="M9" s="189"/>
      <c r="N9" s="365" t="s">
        <v>223</v>
      </c>
      <c r="O9" s="366"/>
      <c r="P9" s="189"/>
      <c r="Q9" s="364" t="s">
        <v>124</v>
      </c>
      <c r="R9" s="364"/>
      <c r="S9" s="132"/>
      <c r="T9" s="364" t="s">
        <v>118</v>
      </c>
      <c r="U9" s="364"/>
      <c r="V9" s="132"/>
      <c r="W9" s="364" t="s">
        <v>122</v>
      </c>
      <c r="X9" s="364"/>
    </row>
    <row r="10" spans="1:24" s="136" customFormat="1" ht="11.45" customHeight="1" x14ac:dyDescent="0.2">
      <c r="C10" s="362"/>
      <c r="D10" s="363"/>
      <c r="E10" s="42" t="s">
        <v>0</v>
      </c>
      <c r="F10" s="43" t="s">
        <v>120</v>
      </c>
      <c r="G10" s="42"/>
      <c r="H10" s="42" t="s">
        <v>0</v>
      </c>
      <c r="I10" s="43" t="s">
        <v>120</v>
      </c>
      <c r="J10" s="42"/>
      <c r="K10" s="42" t="s">
        <v>119</v>
      </c>
      <c r="L10" s="43" t="s">
        <v>120</v>
      </c>
      <c r="M10" s="42"/>
      <c r="N10" s="42" t="s">
        <v>119</v>
      </c>
      <c r="O10" s="43" t="s">
        <v>120</v>
      </c>
      <c r="P10" s="42"/>
      <c r="Q10" s="42" t="s">
        <v>0</v>
      </c>
      <c r="R10" s="43" t="s">
        <v>120</v>
      </c>
      <c r="S10" s="42"/>
      <c r="T10" s="42" t="s">
        <v>119</v>
      </c>
      <c r="U10" s="43" t="s">
        <v>120</v>
      </c>
      <c r="V10" s="43"/>
      <c r="W10" s="42" t="s">
        <v>0</v>
      </c>
      <c r="X10" s="43" t="s">
        <v>120</v>
      </c>
    </row>
    <row r="11" spans="1:24" s="136" customFormat="1" ht="0.95" customHeight="1" x14ac:dyDescent="0.2">
      <c r="C11" s="137"/>
      <c r="D11" s="138"/>
      <c r="E11" s="92"/>
      <c r="F11" s="93"/>
      <c r="G11" s="92"/>
      <c r="H11" s="92"/>
      <c r="I11" s="93"/>
      <c r="J11" s="92"/>
      <c r="K11" s="92"/>
      <c r="L11" s="93"/>
      <c r="M11" s="92"/>
      <c r="N11" s="92"/>
      <c r="O11" s="93"/>
      <c r="P11" s="92"/>
      <c r="Q11" s="92"/>
      <c r="R11" s="93"/>
      <c r="S11" s="92"/>
      <c r="T11" s="92"/>
      <c r="U11" s="93"/>
      <c r="V11" s="93"/>
      <c r="W11" s="92"/>
      <c r="X11" s="93"/>
    </row>
    <row r="12" spans="1:24" s="139" customFormat="1" ht="11.1" customHeight="1" x14ac:dyDescent="0.2">
      <c r="C12" s="140"/>
      <c r="D12" s="40" t="s">
        <v>123</v>
      </c>
      <c r="E12" s="40">
        <v>132</v>
      </c>
      <c r="F12" s="41"/>
      <c r="G12" s="40"/>
      <c r="H12" s="40">
        <v>90</v>
      </c>
      <c r="I12" s="41"/>
      <c r="J12" s="40"/>
      <c r="K12" s="40">
        <v>90</v>
      </c>
      <c r="L12" s="41"/>
      <c r="M12" s="40"/>
      <c r="N12" s="40">
        <v>90</v>
      </c>
      <c r="O12" s="41"/>
      <c r="P12" s="40"/>
      <c r="Q12" s="40">
        <v>224</v>
      </c>
      <c r="R12" s="41"/>
      <c r="S12" s="40"/>
      <c r="T12" s="40">
        <v>100</v>
      </c>
      <c r="U12" s="41"/>
      <c r="V12" s="41"/>
      <c r="W12" s="40">
        <f>E12+H12+K12+N12+Q12+T12</f>
        <v>726</v>
      </c>
      <c r="X12" s="41"/>
    </row>
    <row r="13" spans="1:24" s="139" customFormat="1" ht="11.1" customHeight="1" x14ac:dyDescent="0.2">
      <c r="C13" s="357" t="s">
        <v>126</v>
      </c>
      <c r="D13" s="46" t="s">
        <v>199</v>
      </c>
      <c r="E13" s="40">
        <v>63</v>
      </c>
      <c r="F13" s="41">
        <f>E13*100/E12</f>
        <v>47.727272727272727</v>
      </c>
      <c r="G13" s="40"/>
      <c r="H13" s="40">
        <v>59</v>
      </c>
      <c r="I13" s="41">
        <f>H13*100/H12</f>
        <v>65.555555555555557</v>
      </c>
      <c r="J13" s="40"/>
      <c r="K13" s="40">
        <v>46</v>
      </c>
      <c r="L13" s="41">
        <f>K13*100/K12</f>
        <v>51.111111111111114</v>
      </c>
      <c r="M13" s="40"/>
      <c r="N13" s="40">
        <v>64</v>
      </c>
      <c r="O13" s="41">
        <f>N13*100/N12</f>
        <v>71.111111111111114</v>
      </c>
      <c r="P13" s="40"/>
      <c r="Q13" s="40">
        <v>183</v>
      </c>
      <c r="R13" s="41">
        <f>Q13*100/Q12</f>
        <v>81.696428571428569</v>
      </c>
      <c r="S13" s="40"/>
      <c r="T13" s="40">
        <v>73</v>
      </c>
      <c r="U13" s="41">
        <f>T13*100/T12</f>
        <v>73</v>
      </c>
      <c r="V13" s="41"/>
      <c r="W13" s="40">
        <f>E13+H13+K13+N13+Q13+T13</f>
        <v>488</v>
      </c>
      <c r="X13" s="41">
        <f>W13*100/W12</f>
        <v>67.217630853994493</v>
      </c>
    </row>
    <row r="14" spans="1:24" s="139" customFormat="1" ht="11.1" customHeight="1" x14ac:dyDescent="0.2">
      <c r="C14" s="358"/>
      <c r="D14" s="46" t="s">
        <v>121</v>
      </c>
      <c r="E14" s="40">
        <v>69</v>
      </c>
      <c r="F14" s="41">
        <f>E14*100/E12</f>
        <v>52.272727272727273</v>
      </c>
      <c r="G14" s="40"/>
      <c r="H14" s="40">
        <v>31</v>
      </c>
      <c r="I14" s="41">
        <f>H14*100/H12</f>
        <v>34.444444444444443</v>
      </c>
      <c r="J14" s="40"/>
      <c r="K14" s="40">
        <v>44</v>
      </c>
      <c r="L14" s="41">
        <f>K14*100/K12</f>
        <v>48.888888888888886</v>
      </c>
      <c r="M14" s="40"/>
      <c r="N14" s="40">
        <v>26</v>
      </c>
      <c r="O14" s="41">
        <f>N14*100/N12</f>
        <v>28.888888888888889</v>
      </c>
      <c r="P14" s="40"/>
      <c r="Q14" s="40">
        <v>41</v>
      </c>
      <c r="R14" s="41">
        <f>Q14*100/Q12</f>
        <v>18.303571428571427</v>
      </c>
      <c r="S14" s="40"/>
      <c r="T14" s="40">
        <v>27</v>
      </c>
      <c r="U14" s="41">
        <f>T14*100/T12</f>
        <v>27</v>
      </c>
      <c r="V14" s="41"/>
      <c r="W14" s="40">
        <f>E14+H14+K14+N14+Q14+T14</f>
        <v>238</v>
      </c>
      <c r="X14" s="41">
        <f>W14*100/W12</f>
        <v>32.782369146005507</v>
      </c>
    </row>
    <row r="15" spans="1:24" s="139" customFormat="1" ht="11.1" customHeight="1" x14ac:dyDescent="0.2">
      <c r="C15" s="358"/>
      <c r="D15" s="47" t="s">
        <v>3</v>
      </c>
      <c r="E15" s="40">
        <v>38</v>
      </c>
      <c r="F15" s="41">
        <f>E15*100/E12</f>
        <v>28.787878787878789</v>
      </c>
      <c r="G15" s="40"/>
      <c r="H15" s="40">
        <v>22</v>
      </c>
      <c r="I15" s="41">
        <f>H15*100/H12</f>
        <v>24.444444444444443</v>
      </c>
      <c r="J15" s="40"/>
      <c r="K15" s="40">
        <v>29</v>
      </c>
      <c r="L15" s="41">
        <f>K15*100/K12</f>
        <v>32.222222222222221</v>
      </c>
      <c r="M15" s="40"/>
      <c r="N15" s="40">
        <v>23</v>
      </c>
      <c r="O15" s="41">
        <f>N15*100/N12</f>
        <v>25.555555555555557</v>
      </c>
      <c r="P15" s="40"/>
      <c r="Q15" s="40">
        <v>36</v>
      </c>
      <c r="R15" s="41">
        <f>Q15*100/Q12</f>
        <v>16.071428571428573</v>
      </c>
      <c r="S15" s="40"/>
      <c r="T15" s="40">
        <v>27</v>
      </c>
      <c r="U15" s="41">
        <f>T15*100/T12</f>
        <v>27</v>
      </c>
      <c r="V15" s="41"/>
      <c r="W15" s="40">
        <f t="shared" ref="W15:W19" si="0">E15+H15+K15+N15+Q15+T15</f>
        <v>175</v>
      </c>
      <c r="X15" s="41">
        <f>W15*100/W12</f>
        <v>24.104683195592287</v>
      </c>
    </row>
    <row r="16" spans="1:24" s="139" customFormat="1" ht="11.1" customHeight="1" x14ac:dyDescent="0.2">
      <c r="C16" s="358"/>
      <c r="D16" s="47" t="s">
        <v>4</v>
      </c>
      <c r="E16" s="40">
        <v>31</v>
      </c>
      <c r="F16" s="41">
        <f>E16*100/E12</f>
        <v>23.484848484848484</v>
      </c>
      <c r="G16" s="40"/>
      <c r="H16" s="40">
        <v>9</v>
      </c>
      <c r="I16" s="41">
        <f>H16*100/H12</f>
        <v>10</v>
      </c>
      <c r="J16" s="40"/>
      <c r="K16" s="40">
        <v>15</v>
      </c>
      <c r="L16" s="41">
        <f>K16*100/K12</f>
        <v>16.666666666666668</v>
      </c>
      <c r="M16" s="40"/>
      <c r="N16" s="40">
        <v>3</v>
      </c>
      <c r="O16" s="41">
        <f>N16*100/N12</f>
        <v>3.3333333333333335</v>
      </c>
      <c r="P16" s="40"/>
      <c r="Q16" s="40">
        <v>5</v>
      </c>
      <c r="R16" s="41">
        <f>Q16*100/Q12</f>
        <v>2.2321428571428572</v>
      </c>
      <c r="S16" s="40"/>
      <c r="T16" s="40">
        <v>0</v>
      </c>
      <c r="U16" s="41">
        <f>T16*100/T12</f>
        <v>0</v>
      </c>
      <c r="V16" s="41"/>
      <c r="W16" s="40">
        <f t="shared" si="0"/>
        <v>63</v>
      </c>
      <c r="X16" s="41">
        <f>W16*100/W12</f>
        <v>8.677685950413224</v>
      </c>
    </row>
    <row r="17" spans="3:26" s="139" customFormat="1" ht="11.1" hidden="1" customHeight="1" x14ac:dyDescent="0.2">
      <c r="C17" s="358"/>
      <c r="D17" s="47" t="s">
        <v>315</v>
      </c>
      <c r="E17" s="40"/>
      <c r="F17" s="41">
        <f>E17*100/E13</f>
        <v>0</v>
      </c>
      <c r="G17" s="40"/>
      <c r="H17" s="40"/>
      <c r="I17" s="41">
        <f>H17*100/H13</f>
        <v>0</v>
      </c>
      <c r="J17" s="40"/>
      <c r="K17" s="40"/>
      <c r="L17" s="41"/>
      <c r="M17" s="40"/>
      <c r="N17" s="40"/>
      <c r="O17" s="41"/>
      <c r="P17" s="40"/>
      <c r="Q17" s="40"/>
      <c r="R17" s="41"/>
      <c r="S17" s="40"/>
      <c r="T17" s="40"/>
      <c r="U17" s="41"/>
      <c r="V17" s="41"/>
      <c r="W17" s="40">
        <f t="shared" si="0"/>
        <v>0</v>
      </c>
      <c r="X17" s="41"/>
    </row>
    <row r="18" spans="3:26" s="139" customFormat="1" ht="11.1" customHeight="1" x14ac:dyDescent="0.2">
      <c r="C18" s="358"/>
      <c r="D18" s="47" t="s">
        <v>196</v>
      </c>
      <c r="E18" s="41">
        <f>(E15+E13/2)</f>
        <v>69.5</v>
      </c>
      <c r="F18" s="41">
        <f>E18*100/E12</f>
        <v>52.651515151515149</v>
      </c>
      <c r="G18" s="40"/>
      <c r="H18" s="41">
        <f>(H15+H13/2)</f>
        <v>51.5</v>
      </c>
      <c r="I18" s="41">
        <f>H18*100/H12</f>
        <v>57.222222222222221</v>
      </c>
      <c r="J18" s="40"/>
      <c r="K18" s="41">
        <f>(K15+K13/2)</f>
        <v>52</v>
      </c>
      <c r="L18" s="41">
        <f>K18*100/K12</f>
        <v>57.777777777777779</v>
      </c>
      <c r="M18" s="40"/>
      <c r="N18" s="41">
        <f>(N15+N13/2)</f>
        <v>55</v>
      </c>
      <c r="O18" s="41">
        <f>N18*100/N12</f>
        <v>61.111111111111114</v>
      </c>
      <c r="P18" s="40"/>
      <c r="Q18" s="41">
        <f>(Q15+Q13/2)</f>
        <v>127.5</v>
      </c>
      <c r="R18" s="41">
        <f>Q18*100/Q12</f>
        <v>56.919642857142854</v>
      </c>
      <c r="S18" s="40"/>
      <c r="T18" s="41">
        <f>(T15+T13/2)</f>
        <v>63.5</v>
      </c>
      <c r="U18" s="41">
        <f>T18*100/T12</f>
        <v>63.5</v>
      </c>
      <c r="V18" s="41"/>
      <c r="W18" s="40">
        <f t="shared" si="0"/>
        <v>419</v>
      </c>
      <c r="X18" s="41">
        <f>W18*100/W12</f>
        <v>57.713498622589533</v>
      </c>
    </row>
    <row r="19" spans="3:26" s="139" customFormat="1" ht="11.1" customHeight="1" x14ac:dyDescent="0.2">
      <c r="C19" s="359"/>
      <c r="D19" s="47" t="s">
        <v>197</v>
      </c>
      <c r="E19" s="41">
        <f>(E16+E13/2)</f>
        <v>62.5</v>
      </c>
      <c r="F19" s="41">
        <f>E19*100/E12</f>
        <v>47.348484848484851</v>
      </c>
      <c r="G19" s="41"/>
      <c r="H19" s="41">
        <f>(H16+H13/2)</f>
        <v>38.5</v>
      </c>
      <c r="I19" s="41">
        <f>H19*100/H12</f>
        <v>42.777777777777779</v>
      </c>
      <c r="J19" s="41"/>
      <c r="K19" s="41">
        <f>(K16+K13/2)</f>
        <v>38</v>
      </c>
      <c r="L19" s="41">
        <f>K19*100/K12</f>
        <v>42.222222222222221</v>
      </c>
      <c r="M19" s="41"/>
      <c r="N19" s="41">
        <f>(N16+N13/2)</f>
        <v>35</v>
      </c>
      <c r="O19" s="41">
        <f>N19*100/N12</f>
        <v>38.888888888888886</v>
      </c>
      <c r="P19" s="41"/>
      <c r="Q19" s="41">
        <f>(Q16+Q13/2)</f>
        <v>96.5</v>
      </c>
      <c r="R19" s="41">
        <f>Q19*100/Q12</f>
        <v>43.080357142857146</v>
      </c>
      <c r="S19" s="41"/>
      <c r="T19" s="41">
        <f>(T16+T13/2)</f>
        <v>36.5</v>
      </c>
      <c r="U19" s="41">
        <f>T19*100/T12</f>
        <v>36.5</v>
      </c>
      <c r="V19" s="41"/>
      <c r="W19" s="40">
        <f t="shared" si="0"/>
        <v>307</v>
      </c>
      <c r="X19" s="41">
        <f>W19*100/W12</f>
        <v>42.286501377410467</v>
      </c>
    </row>
    <row r="20" spans="3:26" s="139" customFormat="1" ht="3" customHeight="1" x14ac:dyDescent="0.2">
      <c r="C20" s="124"/>
      <c r="D20" s="38"/>
      <c r="E20" s="40"/>
      <c r="F20" s="41"/>
      <c r="G20" s="40"/>
      <c r="H20" s="40"/>
      <c r="I20" s="41"/>
      <c r="J20" s="40"/>
      <c r="K20" s="40"/>
      <c r="L20" s="41"/>
      <c r="M20" s="40"/>
      <c r="N20" s="40"/>
      <c r="O20" s="41"/>
      <c r="P20" s="40"/>
      <c r="Q20" s="40"/>
      <c r="R20" s="41"/>
      <c r="S20" s="40"/>
      <c r="T20" s="40"/>
      <c r="U20" s="41"/>
      <c r="V20" s="41"/>
      <c r="W20" s="40"/>
      <c r="X20" s="41"/>
    </row>
    <row r="21" spans="3:26" s="139" customFormat="1" ht="11.1" customHeight="1" x14ac:dyDescent="0.2">
      <c r="C21" s="357" t="s">
        <v>127</v>
      </c>
      <c r="D21" s="38" t="s">
        <v>115</v>
      </c>
      <c r="E21" s="40">
        <v>31</v>
      </c>
      <c r="F21" s="41">
        <f>E21*100/E12</f>
        <v>23.484848484848484</v>
      </c>
      <c r="G21" s="40"/>
      <c r="H21" s="40">
        <v>29</v>
      </c>
      <c r="I21" s="41">
        <f>H21*100/H12</f>
        <v>32.222222222222221</v>
      </c>
      <c r="J21" s="40"/>
      <c r="K21" s="40">
        <v>26</v>
      </c>
      <c r="L21" s="41">
        <f>K21*100/K12</f>
        <v>28.888888888888889</v>
      </c>
      <c r="M21" s="40"/>
      <c r="N21" s="40">
        <v>39</v>
      </c>
      <c r="O21" s="41">
        <f>N21*100/N12</f>
        <v>43.333333333333336</v>
      </c>
      <c r="P21" s="40"/>
      <c r="Q21" s="40">
        <v>116</v>
      </c>
      <c r="R21" s="41">
        <f>Q21*100/Q12</f>
        <v>51.785714285714285</v>
      </c>
      <c r="S21" s="40"/>
      <c r="T21" s="40">
        <v>62</v>
      </c>
      <c r="U21" s="41">
        <f>T21*100/T12</f>
        <v>62</v>
      </c>
      <c r="V21" s="41"/>
      <c r="W21" s="40">
        <f t="shared" ref="W21:W32" si="1">E21+H21+K21+N21+Q21+T21</f>
        <v>303</v>
      </c>
      <c r="X21" s="41">
        <f>W21*100/W12</f>
        <v>41.735537190082646</v>
      </c>
    </row>
    <row r="22" spans="3:26" s="139" customFormat="1" ht="11.1" customHeight="1" x14ac:dyDescent="0.2">
      <c r="C22" s="358"/>
      <c r="D22" s="38" t="s">
        <v>116</v>
      </c>
      <c r="E22" s="40">
        <v>15</v>
      </c>
      <c r="F22" s="41">
        <f>E22*100/E12</f>
        <v>11.363636363636363</v>
      </c>
      <c r="G22" s="40"/>
      <c r="H22" s="40">
        <v>17</v>
      </c>
      <c r="I22" s="41">
        <f>H22*100/H12</f>
        <v>18.888888888888889</v>
      </c>
      <c r="J22" s="40"/>
      <c r="K22" s="40">
        <v>10</v>
      </c>
      <c r="L22" s="41">
        <f>K22*100/K12</f>
        <v>11.111111111111111</v>
      </c>
      <c r="M22" s="40"/>
      <c r="N22" s="40">
        <v>9</v>
      </c>
      <c r="O22" s="41">
        <f>N22*100/N12</f>
        <v>10</v>
      </c>
      <c r="P22" s="40"/>
      <c r="Q22" s="40">
        <v>16</v>
      </c>
      <c r="R22" s="41">
        <f>Q22*100/Q12</f>
        <v>7.1428571428571432</v>
      </c>
      <c r="S22" s="40"/>
      <c r="T22" s="40">
        <v>4</v>
      </c>
      <c r="U22" s="41">
        <f>T22*100/T12</f>
        <v>4</v>
      </c>
      <c r="V22" s="41"/>
      <c r="W22" s="40">
        <f t="shared" si="1"/>
        <v>71</v>
      </c>
      <c r="X22" s="41">
        <f>W22*100/W12</f>
        <v>9.7796143250688701</v>
      </c>
    </row>
    <row r="23" spans="3:26" s="139" customFormat="1" ht="11.1" customHeight="1" x14ac:dyDescent="0.2">
      <c r="C23" s="358"/>
      <c r="D23" s="38" t="s">
        <v>130</v>
      </c>
      <c r="E23" s="40">
        <v>0</v>
      </c>
      <c r="F23" s="41">
        <f>E23*100/E12</f>
        <v>0</v>
      </c>
      <c r="G23" s="40"/>
      <c r="H23" s="40">
        <v>0</v>
      </c>
      <c r="I23" s="41">
        <f>H23*100/H12</f>
        <v>0</v>
      </c>
      <c r="J23" s="40"/>
      <c r="K23" s="40">
        <v>0</v>
      </c>
      <c r="L23" s="41">
        <f>K23*100/K12</f>
        <v>0</v>
      </c>
      <c r="M23" s="40"/>
      <c r="N23" s="40">
        <v>0</v>
      </c>
      <c r="O23" s="41">
        <f>N23*100/N12</f>
        <v>0</v>
      </c>
      <c r="P23" s="40"/>
      <c r="Q23" s="40">
        <v>0</v>
      </c>
      <c r="R23" s="41">
        <f>Q23*100/Q12</f>
        <v>0</v>
      </c>
      <c r="S23" s="40"/>
      <c r="T23" s="40">
        <v>0</v>
      </c>
      <c r="U23" s="41">
        <f>T23*100/T12</f>
        <v>0</v>
      </c>
      <c r="V23" s="41"/>
      <c r="W23" s="40">
        <f t="shared" si="1"/>
        <v>0</v>
      </c>
      <c r="X23" s="41">
        <f>W23*100/W12</f>
        <v>0</v>
      </c>
    </row>
    <row r="24" spans="3:26" s="139" customFormat="1" ht="11.1" customHeight="1" x14ac:dyDescent="0.2">
      <c r="C24" s="358"/>
      <c r="D24" s="38" t="s">
        <v>148</v>
      </c>
      <c r="E24" s="40">
        <v>0</v>
      </c>
      <c r="F24" s="41">
        <f>E24*100/E12</f>
        <v>0</v>
      </c>
      <c r="G24" s="40"/>
      <c r="H24" s="40">
        <v>0</v>
      </c>
      <c r="I24" s="41">
        <f>H24*100/H12</f>
        <v>0</v>
      </c>
      <c r="J24" s="40"/>
      <c r="K24" s="40">
        <v>0</v>
      </c>
      <c r="L24" s="41">
        <f>K24*100/K12</f>
        <v>0</v>
      </c>
      <c r="M24" s="40"/>
      <c r="N24" s="40">
        <v>1</v>
      </c>
      <c r="O24" s="41">
        <f>N24*100/N12</f>
        <v>1.1111111111111112</v>
      </c>
      <c r="P24" s="40"/>
      <c r="Q24" s="40">
        <v>0</v>
      </c>
      <c r="R24" s="41">
        <f>Q24*100/Q12</f>
        <v>0</v>
      </c>
      <c r="S24" s="40"/>
      <c r="T24" s="40">
        <v>0</v>
      </c>
      <c r="U24" s="41">
        <f>T24*100/T12</f>
        <v>0</v>
      </c>
      <c r="V24" s="41"/>
      <c r="W24" s="40">
        <f t="shared" si="1"/>
        <v>1</v>
      </c>
      <c r="X24" s="41">
        <f>W24*100/W12</f>
        <v>0.13774104683195593</v>
      </c>
    </row>
    <row r="25" spans="3:26" s="139" customFormat="1" ht="11.1" customHeight="1" x14ac:dyDescent="0.2">
      <c r="C25" s="358"/>
      <c r="D25" s="38" t="s">
        <v>132</v>
      </c>
      <c r="E25" s="40">
        <v>17</v>
      </c>
      <c r="F25" s="41">
        <f>E25*100/E12</f>
        <v>12.878787878787879</v>
      </c>
      <c r="G25" s="40"/>
      <c r="H25" s="40">
        <v>13</v>
      </c>
      <c r="I25" s="41">
        <f>H25*100/H12</f>
        <v>14.444444444444445</v>
      </c>
      <c r="J25" s="40"/>
      <c r="K25" s="40">
        <v>10</v>
      </c>
      <c r="L25" s="41">
        <f>K25*100/K12</f>
        <v>11.111111111111111</v>
      </c>
      <c r="M25" s="40"/>
      <c r="N25" s="40">
        <v>15</v>
      </c>
      <c r="O25" s="41">
        <f>N25*100/N12</f>
        <v>16.666666666666668</v>
      </c>
      <c r="P25" s="40"/>
      <c r="Q25" s="40">
        <v>51</v>
      </c>
      <c r="R25" s="41">
        <f>Q25*100/Q12</f>
        <v>22.767857142857142</v>
      </c>
      <c r="S25" s="40"/>
      <c r="T25" s="40">
        <v>7</v>
      </c>
      <c r="U25" s="41">
        <f>T25*100/T12</f>
        <v>7</v>
      </c>
      <c r="V25" s="41"/>
      <c r="W25" s="40">
        <f t="shared" si="1"/>
        <v>113</v>
      </c>
      <c r="X25" s="41">
        <f>W25*100/W12</f>
        <v>15.56473829201102</v>
      </c>
    </row>
    <row r="26" spans="3:26" s="139" customFormat="1" ht="11.1" customHeight="1" x14ac:dyDescent="0.2">
      <c r="C26" s="358"/>
      <c r="D26" s="38" t="s">
        <v>198</v>
      </c>
      <c r="E26" s="40">
        <v>37</v>
      </c>
      <c r="F26" s="41">
        <f>E26*100/E12</f>
        <v>28.030303030303031</v>
      </c>
      <c r="G26" s="40"/>
      <c r="H26" s="40">
        <v>19</v>
      </c>
      <c r="I26" s="41">
        <f>H26*100/H12</f>
        <v>21.111111111111111</v>
      </c>
      <c r="J26" s="40"/>
      <c r="K26" s="40">
        <v>13</v>
      </c>
      <c r="L26" s="41">
        <f>K26*100/K12</f>
        <v>14.444444444444445</v>
      </c>
      <c r="M26" s="40"/>
      <c r="N26" s="40">
        <v>19</v>
      </c>
      <c r="O26" s="41">
        <f>N26*100/N12</f>
        <v>21.111111111111111</v>
      </c>
      <c r="P26" s="40"/>
      <c r="Q26" s="40">
        <v>55</v>
      </c>
      <c r="R26" s="41">
        <f>Q26*100/Q12</f>
        <v>24.553571428571427</v>
      </c>
      <c r="S26" s="40"/>
      <c r="T26" s="40">
        <v>8</v>
      </c>
      <c r="U26" s="41">
        <f>T26*100/T12</f>
        <v>8</v>
      </c>
      <c r="V26" s="41"/>
      <c r="W26" s="40">
        <f t="shared" si="1"/>
        <v>151</v>
      </c>
      <c r="X26" s="41">
        <f>W26*100/W12</f>
        <v>20.798898071625345</v>
      </c>
    </row>
    <row r="27" spans="3:26" s="139" customFormat="1" ht="11.1" customHeight="1" x14ac:dyDescent="0.2">
      <c r="C27" s="358"/>
      <c r="D27" s="38" t="s">
        <v>114</v>
      </c>
      <c r="E27" s="40">
        <v>39</v>
      </c>
      <c r="F27" s="41">
        <f>E27*100/E12</f>
        <v>29.545454545454547</v>
      </c>
      <c r="G27" s="40"/>
      <c r="H27" s="40">
        <v>25</v>
      </c>
      <c r="I27" s="41">
        <f>H27*100/H12</f>
        <v>27.777777777777779</v>
      </c>
      <c r="J27" s="40"/>
      <c r="K27" s="40">
        <v>40</v>
      </c>
      <c r="L27" s="41">
        <f>K27*100/K12</f>
        <v>44.444444444444443</v>
      </c>
      <c r="M27" s="40"/>
      <c r="N27" s="40">
        <v>20</v>
      </c>
      <c r="O27" s="41">
        <f>N27*100/N12</f>
        <v>22.222222222222221</v>
      </c>
      <c r="P27" s="40"/>
      <c r="Q27" s="40">
        <v>31</v>
      </c>
      <c r="R27" s="41">
        <f>Q27*100/Q12</f>
        <v>13.839285714285714</v>
      </c>
      <c r="S27" s="40"/>
      <c r="T27" s="40">
        <v>26</v>
      </c>
      <c r="U27" s="41">
        <f>T27*100/T12</f>
        <v>26</v>
      </c>
      <c r="V27" s="41"/>
      <c r="W27" s="40">
        <f t="shared" si="1"/>
        <v>181</v>
      </c>
      <c r="X27" s="41">
        <f>W27*100/W12</f>
        <v>24.931129476584022</v>
      </c>
    </row>
    <row r="28" spans="3:26" s="139" customFormat="1" ht="11.1" customHeight="1" x14ac:dyDescent="0.2">
      <c r="C28" s="358"/>
      <c r="D28" s="38" t="s">
        <v>133</v>
      </c>
      <c r="E28" s="40">
        <v>20</v>
      </c>
      <c r="F28" s="41">
        <f>E28*100/E12</f>
        <v>15.151515151515152</v>
      </c>
      <c r="G28" s="40"/>
      <c r="H28" s="40">
        <v>6</v>
      </c>
      <c r="I28" s="41">
        <f>H28*100/H12</f>
        <v>6.666666666666667</v>
      </c>
      <c r="J28" s="40"/>
      <c r="K28" s="40">
        <v>3</v>
      </c>
      <c r="L28" s="41">
        <f>K28*100/K12</f>
        <v>3.3333333333333335</v>
      </c>
      <c r="M28" s="40"/>
      <c r="N28" s="40">
        <v>4</v>
      </c>
      <c r="O28" s="41">
        <f>N28*100/N12</f>
        <v>4.4444444444444446</v>
      </c>
      <c r="P28" s="40"/>
      <c r="Q28" s="40">
        <v>4</v>
      </c>
      <c r="R28" s="41">
        <f>Q28*100/Q12</f>
        <v>1.7857142857142858</v>
      </c>
      <c r="S28" s="40"/>
      <c r="T28" s="40">
        <v>1</v>
      </c>
      <c r="U28" s="41">
        <f>T28*100/T12</f>
        <v>1</v>
      </c>
      <c r="V28" s="41"/>
      <c r="W28" s="40">
        <f t="shared" si="1"/>
        <v>38</v>
      </c>
      <c r="X28" s="41">
        <f>W28*100/W12</f>
        <v>5.2341597796143251</v>
      </c>
    </row>
    <row r="29" spans="3:26" s="139" customFormat="1" ht="11.1" customHeight="1" x14ac:dyDescent="0.2">
      <c r="C29" s="358"/>
      <c r="D29" s="38" t="s">
        <v>117</v>
      </c>
      <c r="E29" s="40">
        <v>0</v>
      </c>
      <c r="F29" s="41">
        <f>E29*100/E12</f>
        <v>0</v>
      </c>
      <c r="G29" s="40"/>
      <c r="H29" s="40">
        <v>0</v>
      </c>
      <c r="I29" s="41">
        <f>H29*100/H12</f>
        <v>0</v>
      </c>
      <c r="J29" s="40"/>
      <c r="K29" s="40">
        <v>1</v>
      </c>
      <c r="L29" s="41">
        <f>K29*100/K12</f>
        <v>1.1111111111111112</v>
      </c>
      <c r="M29" s="40"/>
      <c r="N29" s="40">
        <v>0</v>
      </c>
      <c r="O29" s="41">
        <f>N29*100/N12</f>
        <v>0</v>
      </c>
      <c r="P29" s="40"/>
      <c r="Q29" s="40">
        <v>0</v>
      </c>
      <c r="R29" s="41">
        <f>Q29*100/Q12</f>
        <v>0</v>
      </c>
      <c r="S29" s="40"/>
      <c r="T29" s="40">
        <v>0</v>
      </c>
      <c r="U29" s="41">
        <f>T29*100/T12</f>
        <v>0</v>
      </c>
      <c r="V29" s="41"/>
      <c r="W29" s="40">
        <f t="shared" si="1"/>
        <v>1</v>
      </c>
      <c r="X29" s="41">
        <f>W29*100/W12</f>
        <v>0.13774104683195593</v>
      </c>
    </row>
    <row r="30" spans="3:26" s="139" customFormat="1" ht="11.1" customHeight="1" x14ac:dyDescent="0.2">
      <c r="C30" s="358"/>
      <c r="D30" s="38" t="s">
        <v>150</v>
      </c>
      <c r="E30" s="40">
        <v>0</v>
      </c>
      <c r="F30" s="41">
        <f>E30*100/E12</f>
        <v>0</v>
      </c>
      <c r="G30" s="40"/>
      <c r="H30" s="40">
        <v>0</v>
      </c>
      <c r="I30" s="41">
        <f>H30*100/H12</f>
        <v>0</v>
      </c>
      <c r="J30" s="40"/>
      <c r="K30" s="40">
        <v>0</v>
      </c>
      <c r="L30" s="41">
        <f>K30*100/K12</f>
        <v>0</v>
      </c>
      <c r="M30" s="40"/>
      <c r="N30" s="40">
        <v>0</v>
      </c>
      <c r="O30" s="41">
        <f>N30*100/N12</f>
        <v>0</v>
      </c>
      <c r="P30" s="40"/>
      <c r="Q30" s="40">
        <v>0</v>
      </c>
      <c r="R30" s="41">
        <f>Q30*100/Q12</f>
        <v>0</v>
      </c>
      <c r="S30" s="40"/>
      <c r="T30" s="40">
        <v>0</v>
      </c>
      <c r="U30" s="41">
        <f>T30*100/T12</f>
        <v>0</v>
      </c>
      <c r="V30" s="41"/>
      <c r="W30" s="40">
        <f t="shared" si="1"/>
        <v>0</v>
      </c>
      <c r="X30" s="41">
        <f>W30*100/W12</f>
        <v>0</v>
      </c>
    </row>
    <row r="31" spans="3:26" s="139" customFormat="1" ht="11.1" customHeight="1" x14ac:dyDescent="0.2">
      <c r="C31" s="359"/>
      <c r="D31" s="38" t="s">
        <v>125</v>
      </c>
      <c r="E31" s="40">
        <v>10</v>
      </c>
      <c r="F31" s="41">
        <f>E31*100/E12</f>
        <v>7.5757575757575761</v>
      </c>
      <c r="G31" s="40"/>
      <c r="H31" s="40">
        <v>0</v>
      </c>
      <c r="I31" s="41">
        <f>H31*100/H12</f>
        <v>0</v>
      </c>
      <c r="J31" s="40"/>
      <c r="K31" s="40">
        <v>0</v>
      </c>
      <c r="L31" s="41">
        <f>K31*100/K12</f>
        <v>0</v>
      </c>
      <c r="M31" s="40"/>
      <c r="N31" s="40">
        <v>2</v>
      </c>
      <c r="O31" s="41">
        <f>N31*100/N12</f>
        <v>2.2222222222222223</v>
      </c>
      <c r="P31" s="40"/>
      <c r="Q31" s="40">
        <v>6</v>
      </c>
      <c r="R31" s="41">
        <f>Q31*100/Q12</f>
        <v>2.6785714285714284</v>
      </c>
      <c r="S31" s="40"/>
      <c r="T31" s="40">
        <v>0</v>
      </c>
      <c r="U31" s="41">
        <f>T31*100/T12</f>
        <v>0</v>
      </c>
      <c r="V31" s="41"/>
      <c r="W31" s="40">
        <f t="shared" si="1"/>
        <v>18</v>
      </c>
      <c r="X31" s="41">
        <f>W31*100/W12</f>
        <v>2.4793388429752068</v>
      </c>
      <c r="Y31" s="141"/>
      <c r="Z31" s="140"/>
    </row>
    <row r="32" spans="3:26" s="139" customFormat="1" ht="11.1" customHeight="1" x14ac:dyDescent="0.2">
      <c r="C32" s="142"/>
      <c r="D32" s="38" t="s">
        <v>217</v>
      </c>
      <c r="E32" s="40">
        <v>0</v>
      </c>
      <c r="F32" s="41">
        <f>E32*100/E12</f>
        <v>0</v>
      </c>
      <c r="G32" s="40"/>
      <c r="H32" s="40">
        <v>0</v>
      </c>
      <c r="I32" s="41">
        <f>H32*100/H12</f>
        <v>0</v>
      </c>
      <c r="J32" s="40"/>
      <c r="K32" s="40">
        <v>0</v>
      </c>
      <c r="L32" s="41">
        <f>K32*100/K12</f>
        <v>0</v>
      </c>
      <c r="M32" s="40"/>
      <c r="N32" s="40">
        <v>0</v>
      </c>
      <c r="O32" s="41">
        <f>N32*100/N12</f>
        <v>0</v>
      </c>
      <c r="P32" s="40"/>
      <c r="Q32" s="40">
        <v>0</v>
      </c>
      <c r="R32" s="41">
        <f>Q32*100/Q12</f>
        <v>0</v>
      </c>
      <c r="S32" s="40"/>
      <c r="T32" s="40">
        <v>0</v>
      </c>
      <c r="U32" s="41">
        <f>T32*100/T12</f>
        <v>0</v>
      </c>
      <c r="V32" s="41"/>
      <c r="W32" s="40">
        <f t="shared" si="1"/>
        <v>0</v>
      </c>
      <c r="X32" s="41">
        <f>W32*100/W12</f>
        <v>0</v>
      </c>
      <c r="Y32" s="143"/>
      <c r="Z32" s="143"/>
    </row>
    <row r="33" spans="3:26" s="139" customFormat="1" ht="11.1" customHeight="1" x14ac:dyDescent="0.2">
      <c r="C33" s="142"/>
      <c r="D33" s="38" t="s">
        <v>193</v>
      </c>
      <c r="E33" s="40">
        <v>0</v>
      </c>
      <c r="F33" s="41">
        <f>E33*100/E12</f>
        <v>0</v>
      </c>
      <c r="G33" s="40"/>
      <c r="H33" s="40">
        <v>0</v>
      </c>
      <c r="I33" s="41">
        <f>H33*100/H12</f>
        <v>0</v>
      </c>
      <c r="J33" s="40"/>
      <c r="K33" s="40">
        <v>0</v>
      </c>
      <c r="L33" s="41">
        <f>K33*100/K12</f>
        <v>0</v>
      </c>
      <c r="M33" s="40"/>
      <c r="N33" s="40">
        <v>0</v>
      </c>
      <c r="O33" s="41">
        <f>N33*100/N12</f>
        <v>0</v>
      </c>
      <c r="P33" s="40"/>
      <c r="Q33" s="40">
        <v>0</v>
      </c>
      <c r="R33" s="41">
        <f>Q33*100/Q12</f>
        <v>0</v>
      </c>
      <c r="S33" s="40"/>
      <c r="T33" s="40">
        <v>0</v>
      </c>
      <c r="U33" s="41">
        <f>T33*100/T12</f>
        <v>0</v>
      </c>
      <c r="V33" s="41"/>
      <c r="W33" s="40">
        <f>E33+H33+K33+N33+Q33+T33</f>
        <v>0</v>
      </c>
      <c r="X33" s="41">
        <f>W33*100/W12</f>
        <v>0</v>
      </c>
      <c r="Y33" s="143"/>
      <c r="Z33" s="143"/>
    </row>
    <row r="34" spans="3:26" s="139" customFormat="1" ht="3" customHeight="1" x14ac:dyDescent="0.2">
      <c r="C34" s="144"/>
      <c r="D34" s="38"/>
      <c r="E34" s="40"/>
      <c r="F34" s="41"/>
      <c r="G34" s="40"/>
      <c r="H34" s="40"/>
      <c r="I34" s="41"/>
      <c r="J34" s="40"/>
      <c r="K34" s="40"/>
      <c r="L34" s="41"/>
      <c r="M34" s="40"/>
      <c r="N34" s="40"/>
      <c r="O34" s="39"/>
      <c r="P34" s="38"/>
      <c r="Q34" s="38"/>
      <c r="R34" s="39"/>
      <c r="S34" s="40"/>
      <c r="T34" s="40"/>
      <c r="U34" s="41"/>
      <c r="V34" s="41"/>
      <c r="W34" s="40"/>
      <c r="X34" s="41"/>
      <c r="Y34" s="143"/>
      <c r="Z34" s="143"/>
    </row>
    <row r="35" spans="3:26" s="139" customFormat="1" ht="11.1" customHeight="1" x14ac:dyDescent="0.2">
      <c r="C35" s="354" t="s">
        <v>128</v>
      </c>
      <c r="D35" s="58" t="s">
        <v>129</v>
      </c>
      <c r="E35" s="39">
        <v>69.314393939393938</v>
      </c>
      <c r="F35" s="39"/>
      <c r="G35" s="39"/>
      <c r="H35" s="39">
        <v>59.7</v>
      </c>
      <c r="I35" s="39"/>
      <c r="J35" s="39"/>
      <c r="K35" s="39">
        <v>63.905555555555559</v>
      </c>
      <c r="L35" s="39"/>
      <c r="M35" s="39"/>
      <c r="N35" s="39">
        <v>60.87222222222222</v>
      </c>
      <c r="O35" s="39"/>
      <c r="P35" s="39"/>
      <c r="Q35" s="39">
        <v>66.964285714285708</v>
      </c>
      <c r="R35" s="39"/>
      <c r="S35" s="39"/>
      <c r="T35" s="39">
        <v>69.13</v>
      </c>
      <c r="U35" s="39"/>
      <c r="V35" s="39"/>
      <c r="W35" s="41">
        <f>(E35*E12 + H35*H12 + K35*K12 + N35*N12 + Q35 *Q12 + T35*T12)/W12</f>
        <v>65.654958677685954</v>
      </c>
      <c r="X35" s="39"/>
      <c r="Y35" s="143"/>
      <c r="Z35" s="143"/>
    </row>
    <row r="36" spans="3:26" s="139" customFormat="1" ht="11.1" customHeight="1" x14ac:dyDescent="0.2">
      <c r="C36" s="355"/>
      <c r="D36" s="58" t="s">
        <v>222</v>
      </c>
      <c r="E36" s="84">
        <v>1.192539983164983</v>
      </c>
      <c r="F36" s="84"/>
      <c r="G36" s="41"/>
      <c r="H36" s="84">
        <v>1.1658333333333333</v>
      </c>
      <c r="I36" s="41"/>
      <c r="J36" s="41"/>
      <c r="K36" s="84">
        <v>1.1775154320987655</v>
      </c>
      <c r="L36" s="41"/>
      <c r="M36" s="41"/>
      <c r="N36" s="84">
        <v>1.6690895061728397</v>
      </c>
      <c r="O36" s="39"/>
      <c r="P36" s="39"/>
      <c r="Q36" s="120">
        <v>3.3720238095238093</v>
      </c>
      <c r="R36" s="39"/>
      <c r="S36" s="41"/>
      <c r="T36" s="84">
        <v>4.3840555555555554</v>
      </c>
      <c r="U36" s="41"/>
      <c r="V36" s="41"/>
      <c r="W36" s="40">
        <f>(E36*E12 + H36*H12 + K36*K12 + N36*N12 + Q36*Q12 + T36*T12)/W12</f>
        <v>2.3585035965717784</v>
      </c>
      <c r="X36" s="41"/>
      <c r="Y36" s="143"/>
      <c r="Z36" s="143"/>
    </row>
    <row r="37" spans="3:26" s="139" customFormat="1" ht="11.1" customHeight="1" x14ac:dyDescent="0.2">
      <c r="C37" s="355"/>
      <c r="D37" s="58" t="s">
        <v>175</v>
      </c>
      <c r="E37" s="133">
        <v>1.0786111111111112</v>
      </c>
      <c r="F37" s="41">
        <f>E37*100/E36</f>
        <v>90.446536496704596</v>
      </c>
      <c r="G37" s="40"/>
      <c r="H37" s="133">
        <v>0.98805555555555558</v>
      </c>
      <c r="I37" s="41">
        <f>H37*100/H36</f>
        <v>84.75101262806767</v>
      </c>
      <c r="J37" s="40"/>
      <c r="K37" s="133">
        <v>1.0216666666666667</v>
      </c>
      <c r="L37" s="41">
        <f>K37*100/K36</f>
        <v>86.764609517319101</v>
      </c>
      <c r="M37" s="40"/>
      <c r="N37" s="133">
        <v>1.3947222222222222</v>
      </c>
      <c r="O37" s="41">
        <f>N37*100/N36</f>
        <v>83.561859149199776</v>
      </c>
      <c r="P37" s="40"/>
      <c r="Q37" s="133">
        <v>2.8483333333333336</v>
      </c>
      <c r="R37" s="41">
        <f>Q37*100/Q36</f>
        <v>84.469549867608137</v>
      </c>
      <c r="S37" s="40"/>
      <c r="T37" s="133">
        <v>3.7527777777777778</v>
      </c>
      <c r="U37" s="41">
        <f>T37*100/T36</f>
        <v>85.600598127051313</v>
      </c>
      <c r="V37" s="41"/>
      <c r="W37" s="84">
        <f>(E37*E12 + H37*H12 + K37*K12 + N37*N12 + Q37*Q12 + T37*T12)/W12</f>
        <v>2.0138858279767371</v>
      </c>
      <c r="X37" s="41">
        <f>W37*100/W36</f>
        <v>85.3882873405</v>
      </c>
      <c r="Y37" s="143"/>
      <c r="Z37" s="143"/>
    </row>
    <row r="38" spans="3:26" s="139" customFormat="1" ht="11.1" customHeight="1" x14ac:dyDescent="0.2">
      <c r="C38" s="356"/>
      <c r="D38" s="59" t="s">
        <v>176</v>
      </c>
      <c r="E38" s="85">
        <f>E36-E37</f>
        <v>0.11392887205387181</v>
      </c>
      <c r="F38" s="63">
        <f>E38*100/E36</f>
        <v>9.5534635032954043</v>
      </c>
      <c r="G38" s="61"/>
      <c r="H38" s="85">
        <f>H36-H37</f>
        <v>0.1777777777777777</v>
      </c>
      <c r="I38" s="63">
        <f>H38*100/H36</f>
        <v>15.248987371932328</v>
      </c>
      <c r="J38" s="45"/>
      <c r="K38" s="85">
        <f>K36-K37</f>
        <v>0.1558487654320988</v>
      </c>
      <c r="L38" s="63">
        <f>K38*100/K36</f>
        <v>13.235390482680893</v>
      </c>
      <c r="M38" s="61"/>
      <c r="N38" s="85">
        <f>N36-N37</f>
        <v>0.27436728395061749</v>
      </c>
      <c r="O38" s="63">
        <f>N38*100/N36</f>
        <v>16.438140850800234</v>
      </c>
      <c r="P38" s="85"/>
      <c r="Q38" s="85">
        <f>Q36-Q37</f>
        <v>0.52369047619047571</v>
      </c>
      <c r="R38" s="63">
        <f>Q38*100/Q36</f>
        <v>15.530450132391866</v>
      </c>
      <c r="S38" s="61"/>
      <c r="T38" s="85">
        <f>T36-T37</f>
        <v>0.6312777777777776</v>
      </c>
      <c r="U38" s="63">
        <f>T38*100/T36</f>
        <v>14.399401872948687</v>
      </c>
      <c r="V38" s="63"/>
      <c r="W38" s="85">
        <f>W36-W37</f>
        <v>0.34461776859504134</v>
      </c>
      <c r="X38" s="63">
        <f>W38*100/W36</f>
        <v>14.611712659499998</v>
      </c>
      <c r="Y38" s="143"/>
      <c r="Z38" s="143"/>
    </row>
    <row r="39" spans="3:26" s="139" customFormat="1" ht="2.1" customHeight="1" x14ac:dyDescent="0.2">
      <c r="C39" s="145"/>
      <c r="D39" s="64"/>
      <c r="E39" s="65"/>
      <c r="F39" s="66"/>
      <c r="G39" s="65"/>
      <c r="H39" s="65"/>
      <c r="I39" s="66"/>
      <c r="J39" s="65"/>
      <c r="K39" s="65"/>
      <c r="L39" s="66"/>
      <c r="M39" s="65"/>
      <c r="N39" s="65"/>
      <c r="O39" s="66"/>
      <c r="P39" s="65"/>
      <c r="Q39" s="65"/>
      <c r="R39" s="66"/>
      <c r="S39" s="65"/>
      <c r="T39" s="65"/>
      <c r="U39" s="66"/>
      <c r="V39" s="66"/>
      <c r="W39" s="65"/>
      <c r="X39" s="66"/>
      <c r="Y39" s="143"/>
      <c r="Z39" s="143"/>
    </row>
    <row r="40" spans="3:26" s="139" customFormat="1" ht="11.45" customHeight="1" x14ac:dyDescent="0.2">
      <c r="C40" s="146"/>
      <c r="D40" s="38"/>
      <c r="E40" s="38">
        <f>SUM(E21:E33)-E25-E28-E12</f>
        <v>0</v>
      </c>
      <c r="F40" s="38">
        <f>SUM(F21:F33)-F25-F28-F12</f>
        <v>100</v>
      </c>
      <c r="G40" s="38"/>
      <c r="H40" s="38">
        <f>SUM(H21:H33)-H25-H28-H12</f>
        <v>0</v>
      </c>
      <c r="I40" s="38">
        <f>SUM(I21:I31)-I25-I28-I12</f>
        <v>100.00000000000001</v>
      </c>
      <c r="J40" s="38"/>
      <c r="K40" s="38">
        <f>SUM(K21:K33)-K25-K28-K12</f>
        <v>0</v>
      </c>
      <c r="L40" s="38">
        <f>SUM(L21:L33)-L25-L28-L12</f>
        <v>100</v>
      </c>
      <c r="M40" s="38"/>
      <c r="N40" s="38">
        <f>SUM(N21:N33)-N25-N28-N12</f>
        <v>0</v>
      </c>
      <c r="O40" s="38">
        <f>SUM(O21:O33)-O25-O28-O12</f>
        <v>100.00000000000001</v>
      </c>
      <c r="P40" s="38"/>
      <c r="Q40" s="38">
        <f>SUM(Q21:Q33)-Q25-Q28-Q12</f>
        <v>0</v>
      </c>
      <c r="R40" s="38">
        <f>SUM(R21:R33)-R25-R28-R12</f>
        <v>100</v>
      </c>
      <c r="S40" s="38"/>
      <c r="T40" s="38">
        <f>SUM(T21:T33)-T25-T28-T12</f>
        <v>0</v>
      </c>
      <c r="U40" s="38">
        <f>SUM(U21:U33)-U25-U28-U12</f>
        <v>100</v>
      </c>
      <c r="V40" s="39"/>
      <c r="W40" s="38">
        <f>SUM(W21:W33)-W25-W28-W12</f>
        <v>0</v>
      </c>
      <c r="X40" s="38">
        <f>SUM(X21:X33)-X25-X28-X12</f>
        <v>100.00000000000001</v>
      </c>
      <c r="Y40" s="143"/>
      <c r="Z40" s="143"/>
    </row>
    <row r="42" spans="3:26" x14ac:dyDescent="0.25">
      <c r="K42" s="35">
        <v>1</v>
      </c>
      <c r="N42" s="35">
        <v>1</v>
      </c>
    </row>
  </sheetData>
  <mergeCells count="11">
    <mergeCell ref="W9:X9"/>
    <mergeCell ref="E9:F9"/>
    <mergeCell ref="H9:I9"/>
    <mergeCell ref="K9:L9"/>
    <mergeCell ref="Q9:R9"/>
    <mergeCell ref="N9:O9"/>
    <mergeCell ref="C35:C38"/>
    <mergeCell ref="C13:C19"/>
    <mergeCell ref="C21:C31"/>
    <mergeCell ref="C9:D10"/>
    <mergeCell ref="T9:U9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X20"/>
  <sheetViews>
    <sheetView zoomScale="112" zoomScaleNormal="112" workbookViewId="0"/>
  </sheetViews>
  <sheetFormatPr defaultColWidth="9.140625" defaultRowHeight="15" x14ac:dyDescent="0.25"/>
  <cols>
    <col min="1" max="1" width="1.7109375" style="67" customWidth="1"/>
    <col min="2" max="2" width="4.28515625" style="67" customWidth="1"/>
    <col min="3" max="3" width="6.7109375" style="67" customWidth="1"/>
    <col min="4" max="4" width="6.28515625" style="67" customWidth="1"/>
    <col min="5" max="5" width="3.7109375" style="67" customWidth="1"/>
    <col min="6" max="6" width="0.42578125" style="67" customWidth="1"/>
    <col min="7" max="7" width="6.7109375" style="67" customWidth="1"/>
    <col min="8" max="8" width="6.28515625" style="67" customWidth="1"/>
    <col min="9" max="9" width="3.7109375" style="67" customWidth="1"/>
    <col min="10" max="10" width="6.7109375" style="67" customWidth="1"/>
    <col min="11" max="11" width="6.28515625" style="67" customWidth="1"/>
    <col min="12" max="12" width="3.7109375" style="67" customWidth="1"/>
    <col min="13" max="13" width="0.42578125" style="67" customWidth="1"/>
    <col min="14" max="14" width="6.7109375" style="67" customWidth="1"/>
    <col min="15" max="15" width="6.28515625" style="67" customWidth="1"/>
    <col min="16" max="16" width="3.7109375" style="67" customWidth="1"/>
    <col min="17" max="17" width="6.7109375" style="67" customWidth="1"/>
    <col min="18" max="18" width="6.28515625" style="67" customWidth="1"/>
    <col min="19" max="19" width="3.7109375" style="67" customWidth="1"/>
    <col min="20" max="20" width="0.42578125" style="67" customWidth="1"/>
    <col min="21" max="21" width="6.7109375" style="67" customWidth="1"/>
    <col min="22" max="22" width="6.28515625" style="67" customWidth="1"/>
    <col min="23" max="23" width="3.7109375" style="67" customWidth="1"/>
    <col min="24" max="24" width="3.7109375" style="8" customWidth="1"/>
    <col min="25" max="25" width="3.7109375" style="67" customWidth="1"/>
    <col min="26" max="16384" width="9.140625" style="67"/>
  </cols>
  <sheetData>
    <row r="1" spans="1:24" ht="18.75" x14ac:dyDescent="0.25">
      <c r="A1" s="131" t="s">
        <v>451</v>
      </c>
    </row>
    <row r="5" spans="1:24" s="68" customFormat="1" ht="12" customHeight="1" x14ac:dyDescent="0.25">
      <c r="B5" s="89"/>
      <c r="C5" s="377" t="s">
        <v>3</v>
      </c>
      <c r="D5" s="377"/>
      <c r="E5" s="377"/>
      <c r="F5" s="377"/>
      <c r="G5" s="377"/>
      <c r="H5" s="377"/>
      <c r="I5" s="377"/>
      <c r="J5" s="370" t="s">
        <v>83</v>
      </c>
      <c r="K5" s="371"/>
      <c r="L5" s="371"/>
      <c r="M5" s="371"/>
      <c r="N5" s="371"/>
      <c r="O5" s="371"/>
      <c r="P5" s="372"/>
      <c r="Q5" s="376" t="s">
        <v>4</v>
      </c>
      <c r="R5" s="377"/>
      <c r="S5" s="377"/>
      <c r="T5" s="377"/>
      <c r="U5" s="377"/>
      <c r="V5" s="377"/>
      <c r="W5" s="378"/>
      <c r="X5" s="50"/>
    </row>
    <row r="6" spans="1:24" s="68" customFormat="1" ht="12" customHeight="1" x14ac:dyDescent="0.25">
      <c r="B6" s="367" t="s">
        <v>74</v>
      </c>
      <c r="C6" s="369" t="s">
        <v>111</v>
      </c>
      <c r="D6" s="369"/>
      <c r="E6" s="369"/>
      <c r="F6" s="88"/>
      <c r="G6" s="369" t="s">
        <v>112</v>
      </c>
      <c r="H6" s="369"/>
      <c r="I6" s="373"/>
      <c r="J6" s="374" t="s">
        <v>111</v>
      </c>
      <c r="K6" s="375"/>
      <c r="L6" s="375"/>
      <c r="M6" s="91"/>
      <c r="N6" s="369" t="s">
        <v>112</v>
      </c>
      <c r="O6" s="369"/>
      <c r="P6" s="373"/>
      <c r="Q6" s="374" t="s">
        <v>111</v>
      </c>
      <c r="R6" s="375"/>
      <c r="S6" s="375"/>
      <c r="T6" s="91"/>
      <c r="U6" s="369" t="s">
        <v>112</v>
      </c>
      <c r="V6" s="369"/>
      <c r="W6" s="369"/>
      <c r="X6" s="50"/>
    </row>
    <row r="7" spans="1:24" s="68" customFormat="1" ht="12" customHeight="1" x14ac:dyDescent="0.25">
      <c r="B7" s="368"/>
      <c r="C7" s="379" t="s">
        <v>1</v>
      </c>
      <c r="D7" s="380"/>
      <c r="E7" s="88" t="s">
        <v>113</v>
      </c>
      <c r="F7" s="55"/>
      <c r="G7" s="379" t="s">
        <v>1</v>
      </c>
      <c r="H7" s="380"/>
      <c r="I7" s="90" t="s">
        <v>113</v>
      </c>
      <c r="J7" s="381" t="s">
        <v>1</v>
      </c>
      <c r="K7" s="380"/>
      <c r="L7" s="88" t="s">
        <v>113</v>
      </c>
      <c r="M7" s="55"/>
      <c r="N7" s="379" t="s">
        <v>1</v>
      </c>
      <c r="O7" s="380"/>
      <c r="P7" s="69" t="s">
        <v>113</v>
      </c>
      <c r="Q7" s="381" t="s">
        <v>1</v>
      </c>
      <c r="R7" s="380"/>
      <c r="S7" s="88" t="s">
        <v>113</v>
      </c>
      <c r="T7" s="55"/>
      <c r="U7" s="379" t="s">
        <v>1</v>
      </c>
      <c r="V7" s="380"/>
      <c r="W7" s="88" t="s">
        <v>113</v>
      </c>
      <c r="X7" s="50"/>
    </row>
    <row r="8" spans="1:24" s="70" customFormat="1" ht="12" customHeight="1" x14ac:dyDescent="0.25">
      <c r="B8" s="48" t="s">
        <v>204</v>
      </c>
      <c r="C8" s="87" t="s">
        <v>452</v>
      </c>
      <c r="D8" s="86" t="s">
        <v>1803</v>
      </c>
      <c r="E8" s="86">
        <v>32</v>
      </c>
      <c r="F8" s="86"/>
      <c r="G8" s="86" t="s">
        <v>453</v>
      </c>
      <c r="H8" s="86" t="s">
        <v>1804</v>
      </c>
      <c r="I8" s="44">
        <v>125</v>
      </c>
      <c r="J8" s="71" t="s">
        <v>1482</v>
      </c>
      <c r="K8" s="86" t="s">
        <v>1483</v>
      </c>
      <c r="L8" s="86">
        <v>19</v>
      </c>
      <c r="M8" s="86"/>
      <c r="N8" s="294" t="s">
        <v>454</v>
      </c>
      <c r="O8" s="294" t="s">
        <v>1802</v>
      </c>
      <c r="P8" s="72">
        <v>232</v>
      </c>
      <c r="Q8" s="71" t="s">
        <v>455</v>
      </c>
      <c r="R8" s="86" t="s">
        <v>1484</v>
      </c>
      <c r="S8" s="73">
        <v>22</v>
      </c>
      <c r="T8" s="73"/>
      <c r="U8" s="87" t="s">
        <v>456</v>
      </c>
      <c r="V8" s="86" t="s">
        <v>1485</v>
      </c>
      <c r="W8" s="86">
        <v>103</v>
      </c>
      <c r="X8" s="5"/>
    </row>
    <row r="9" spans="1:24" s="70" customFormat="1" ht="12" customHeight="1" x14ac:dyDescent="0.25">
      <c r="B9" s="48">
        <v>3</v>
      </c>
      <c r="C9" s="87" t="s">
        <v>1762</v>
      </c>
      <c r="D9" s="179" t="s">
        <v>1763</v>
      </c>
      <c r="E9" s="179">
        <v>36</v>
      </c>
      <c r="F9" s="179"/>
      <c r="G9" s="179" t="s">
        <v>1764</v>
      </c>
      <c r="H9" s="179" t="s">
        <v>1765</v>
      </c>
      <c r="I9" s="44">
        <v>127</v>
      </c>
      <c r="J9" s="71" t="s">
        <v>1766</v>
      </c>
      <c r="K9" s="179" t="s">
        <v>1805</v>
      </c>
      <c r="L9" s="179">
        <v>12</v>
      </c>
      <c r="M9" s="179"/>
      <c r="N9" s="294" t="s">
        <v>1767</v>
      </c>
      <c r="O9" s="294" t="s">
        <v>1768</v>
      </c>
      <c r="P9" s="72">
        <v>129</v>
      </c>
      <c r="Q9" s="71" t="s">
        <v>1769</v>
      </c>
      <c r="R9" s="179" t="s">
        <v>1770</v>
      </c>
      <c r="S9" s="73">
        <v>50</v>
      </c>
      <c r="T9" s="73"/>
      <c r="U9" s="87" t="s">
        <v>1771</v>
      </c>
      <c r="V9" s="179" t="s">
        <v>1806</v>
      </c>
      <c r="W9" s="179">
        <v>108</v>
      </c>
      <c r="X9" s="5"/>
    </row>
    <row r="10" spans="1:24" s="70" customFormat="1" ht="12" customHeight="1" x14ac:dyDescent="0.25">
      <c r="B10" s="48">
        <v>2</v>
      </c>
      <c r="C10" s="207" t="s">
        <v>871</v>
      </c>
      <c r="D10" s="206" t="s">
        <v>872</v>
      </c>
      <c r="E10" s="206">
        <v>36</v>
      </c>
      <c r="F10" s="206"/>
      <c r="G10" s="206" t="s">
        <v>873</v>
      </c>
      <c r="H10" s="206" t="s">
        <v>874</v>
      </c>
      <c r="I10" s="44">
        <v>111</v>
      </c>
      <c r="J10" s="71" t="s">
        <v>875</v>
      </c>
      <c r="K10" s="206" t="s">
        <v>882</v>
      </c>
      <c r="L10" s="206">
        <v>28</v>
      </c>
      <c r="M10" s="206"/>
      <c r="N10" s="294" t="s">
        <v>876</v>
      </c>
      <c r="O10" s="294" t="s">
        <v>877</v>
      </c>
      <c r="P10" s="72">
        <v>196</v>
      </c>
      <c r="Q10" s="71" t="s">
        <v>881</v>
      </c>
      <c r="R10" s="206" t="s">
        <v>878</v>
      </c>
      <c r="S10" s="73">
        <v>36</v>
      </c>
      <c r="T10" s="73"/>
      <c r="U10" s="207" t="s">
        <v>879</v>
      </c>
      <c r="V10" s="206" t="s">
        <v>880</v>
      </c>
      <c r="W10" s="206">
        <v>99</v>
      </c>
      <c r="X10" s="5"/>
    </row>
    <row r="11" spans="1:24" s="70" customFormat="1" ht="12" customHeight="1" x14ac:dyDescent="0.25">
      <c r="B11" s="48">
        <v>1</v>
      </c>
      <c r="C11" s="207" t="s">
        <v>2101</v>
      </c>
      <c r="D11" s="206" t="s">
        <v>2102</v>
      </c>
      <c r="E11" s="206">
        <v>34</v>
      </c>
      <c r="F11" s="206"/>
      <c r="G11" s="206" t="s">
        <v>2103</v>
      </c>
      <c r="H11" s="206" t="s">
        <v>2104</v>
      </c>
      <c r="I11" s="44">
        <v>140</v>
      </c>
      <c r="J11" s="71" t="s">
        <v>2105</v>
      </c>
      <c r="K11" s="206" t="s">
        <v>2106</v>
      </c>
      <c r="L11" s="206">
        <v>19</v>
      </c>
      <c r="M11" s="206"/>
      <c r="N11" s="294" t="s">
        <v>2107</v>
      </c>
      <c r="O11" s="294" t="s">
        <v>2108</v>
      </c>
      <c r="P11" s="72">
        <v>161</v>
      </c>
      <c r="Q11" s="71" t="s">
        <v>2109</v>
      </c>
      <c r="R11" s="206" t="s">
        <v>2110</v>
      </c>
      <c r="S11" s="73">
        <v>51</v>
      </c>
      <c r="T11" s="73"/>
      <c r="U11" s="207" t="s">
        <v>2111</v>
      </c>
      <c r="V11" s="206" t="s">
        <v>2112</v>
      </c>
      <c r="W11" s="206">
        <v>70</v>
      </c>
      <c r="X11" s="5"/>
    </row>
    <row r="12" spans="1:24" s="70" customFormat="1" ht="12" customHeight="1" x14ac:dyDescent="0.25">
      <c r="B12" s="48" t="s">
        <v>77</v>
      </c>
      <c r="C12" s="207" t="s">
        <v>2835</v>
      </c>
      <c r="D12" s="206" t="s">
        <v>2836</v>
      </c>
      <c r="E12" s="206">
        <v>34</v>
      </c>
      <c r="F12" s="206"/>
      <c r="G12" s="206" t="s">
        <v>2837</v>
      </c>
      <c r="H12" s="206" t="s">
        <v>2838</v>
      </c>
      <c r="I12" s="44">
        <v>172</v>
      </c>
      <c r="J12" s="71" t="s">
        <v>2155</v>
      </c>
      <c r="K12" s="206" t="s">
        <v>2156</v>
      </c>
      <c r="L12" s="206">
        <v>13</v>
      </c>
      <c r="M12" s="206"/>
      <c r="N12" s="294" t="s">
        <v>2829</v>
      </c>
      <c r="O12" s="294" t="s">
        <v>2830</v>
      </c>
      <c r="P12" s="72">
        <v>274</v>
      </c>
      <c r="Q12" s="71" t="s">
        <v>2831</v>
      </c>
      <c r="R12" s="206" t="s">
        <v>2832</v>
      </c>
      <c r="S12" s="73">
        <v>58</v>
      </c>
      <c r="T12" s="73"/>
      <c r="U12" s="207" t="s">
        <v>2833</v>
      </c>
      <c r="V12" s="206" t="s">
        <v>2834</v>
      </c>
      <c r="W12" s="206">
        <v>102</v>
      </c>
      <c r="X12" s="5"/>
    </row>
    <row r="13" spans="1:24" s="70" customFormat="1" ht="12" customHeight="1" x14ac:dyDescent="0.25">
      <c r="B13" s="48" t="s">
        <v>200</v>
      </c>
      <c r="C13" s="207">
        <v>56</v>
      </c>
      <c r="D13" s="206" t="s">
        <v>3055</v>
      </c>
      <c r="E13" s="206">
        <v>50</v>
      </c>
      <c r="F13" s="206"/>
      <c r="G13" s="206">
        <v>33</v>
      </c>
      <c r="H13" s="206" t="s">
        <v>3056</v>
      </c>
      <c r="I13" s="44">
        <v>193</v>
      </c>
      <c r="J13" s="71">
        <v>1</v>
      </c>
      <c r="K13" s="206" t="s">
        <v>3056</v>
      </c>
      <c r="L13" s="206">
        <v>35</v>
      </c>
      <c r="M13" s="206"/>
      <c r="N13" s="206">
        <v>10</v>
      </c>
      <c r="O13" s="206" t="s">
        <v>3055</v>
      </c>
      <c r="P13" s="72">
        <v>213</v>
      </c>
      <c r="Q13" s="300" t="s">
        <v>2</v>
      </c>
      <c r="R13" s="301" t="s">
        <v>2</v>
      </c>
      <c r="S13" s="301" t="s">
        <v>2</v>
      </c>
      <c r="T13" s="301"/>
      <c r="U13" s="301" t="s">
        <v>2</v>
      </c>
      <c r="V13" s="301" t="s">
        <v>2</v>
      </c>
      <c r="W13" s="301" t="s">
        <v>2</v>
      </c>
      <c r="X13" s="5"/>
    </row>
    <row r="14" spans="1:24" s="70" customFormat="1" ht="12" customHeight="1" x14ac:dyDescent="0.25">
      <c r="B14" s="173" t="s">
        <v>131</v>
      </c>
      <c r="C14" s="302" t="s">
        <v>2858</v>
      </c>
      <c r="D14" s="298" t="s">
        <v>1803</v>
      </c>
      <c r="E14" s="298">
        <v>32</v>
      </c>
      <c r="F14" s="298"/>
      <c r="G14" s="298" t="s">
        <v>2859</v>
      </c>
      <c r="H14" s="298" t="s">
        <v>3056</v>
      </c>
      <c r="I14" s="303">
        <v>193</v>
      </c>
      <c r="J14" s="304" t="s">
        <v>2860</v>
      </c>
      <c r="K14" s="298" t="s">
        <v>1805</v>
      </c>
      <c r="L14" s="298">
        <v>12</v>
      </c>
      <c r="M14" s="298"/>
      <c r="N14" s="298" t="s">
        <v>2861</v>
      </c>
      <c r="O14" s="298" t="s">
        <v>2830</v>
      </c>
      <c r="P14" s="305">
        <v>274</v>
      </c>
      <c r="Q14" s="304" t="s">
        <v>2862</v>
      </c>
      <c r="R14" s="298" t="s">
        <v>1484</v>
      </c>
      <c r="S14" s="306">
        <v>22</v>
      </c>
      <c r="T14" s="306"/>
      <c r="U14" s="302" t="s">
        <v>2863</v>
      </c>
      <c r="V14" s="298" t="s">
        <v>1806</v>
      </c>
      <c r="W14" s="298">
        <v>108</v>
      </c>
      <c r="X14" s="5"/>
    </row>
    <row r="15" spans="1:24" s="70" customFormat="1" ht="12" customHeight="1" x14ac:dyDescent="0.25">
      <c r="B15" s="168"/>
      <c r="C15" s="168"/>
      <c r="D15" s="168"/>
      <c r="E15" s="168"/>
      <c r="F15" s="168"/>
      <c r="G15" s="168"/>
      <c r="H15" s="168"/>
      <c r="I15" s="169"/>
      <c r="J15" s="170"/>
      <c r="K15" s="168"/>
      <c r="L15" s="168"/>
      <c r="M15" s="168"/>
      <c r="N15" s="168"/>
      <c r="O15" s="168"/>
      <c r="P15" s="171"/>
      <c r="Q15" s="170"/>
      <c r="R15" s="168"/>
      <c r="S15" s="172"/>
      <c r="T15" s="172"/>
      <c r="U15" s="168"/>
      <c r="V15" s="168"/>
      <c r="W15" s="168"/>
      <c r="X15" s="5"/>
    </row>
    <row r="16" spans="1:24" s="70" customFormat="1" ht="12" x14ac:dyDescent="0.25">
      <c r="X16" s="5"/>
    </row>
    <row r="17" spans="2:24" s="70" customFormat="1" ht="12" x14ac:dyDescent="0.25">
      <c r="B17" s="74"/>
      <c r="X17" s="5"/>
    </row>
    <row r="20" spans="2:24" s="70" customFormat="1" ht="12" x14ac:dyDescent="0.25">
      <c r="X20" s="5"/>
    </row>
  </sheetData>
  <mergeCells count="16">
    <mergeCell ref="B6:B7"/>
    <mergeCell ref="U6:W6"/>
    <mergeCell ref="J5:P5"/>
    <mergeCell ref="C6:E6"/>
    <mergeCell ref="G6:I6"/>
    <mergeCell ref="J6:L6"/>
    <mergeCell ref="N6:P6"/>
    <mergeCell ref="Q6:S6"/>
    <mergeCell ref="Q5:W5"/>
    <mergeCell ref="C5:I5"/>
    <mergeCell ref="C7:D7"/>
    <mergeCell ref="G7:H7"/>
    <mergeCell ref="J7:K7"/>
    <mergeCell ref="N7:O7"/>
    <mergeCell ref="Q7:R7"/>
    <mergeCell ref="U7:V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74"/>
  <sheetViews>
    <sheetView zoomScale="172" zoomScaleNormal="172" workbookViewId="0">
      <pane ySplit="9" topLeftCell="A10" activePane="bottomLeft" state="frozen"/>
      <selection activeCell="F69" sqref="F69"/>
      <selection pane="bottomLeft" activeCell="O2" sqref="O2"/>
    </sheetView>
  </sheetViews>
  <sheetFormatPr defaultColWidth="9.140625" defaultRowHeight="15" x14ac:dyDescent="0.25"/>
  <cols>
    <col min="1" max="1" width="1.7109375" style="10" customWidth="1"/>
    <col min="2" max="2" width="2.7109375" style="11" customWidth="1"/>
    <col min="3" max="3" width="3.28515625" style="11" customWidth="1"/>
    <col min="4" max="4" width="11.7109375" style="8" customWidth="1"/>
    <col min="5" max="5" width="0.5703125" style="8" customWidth="1"/>
    <col min="6" max="6" width="16.7109375" style="8" customWidth="1"/>
    <col min="7" max="7" width="4.7109375" style="8" customWidth="1"/>
    <col min="8" max="8" width="4.28515625" style="8" customWidth="1"/>
    <col min="9" max="9" width="3.7109375" style="9" customWidth="1"/>
    <col min="10" max="10" width="5.7109375" style="9" customWidth="1"/>
    <col min="11" max="11" width="7.7109375" style="30" customWidth="1"/>
    <col min="12" max="12" width="5.7109375" style="8" customWidth="1"/>
    <col min="13" max="13" width="22.7109375" style="9" customWidth="1"/>
    <col min="14" max="14" width="7.28515625" style="9" hidden="1" customWidth="1"/>
    <col min="15" max="15" width="5.7109375" style="9" customWidth="1"/>
    <col min="16" max="16" width="2.7109375" style="9" customWidth="1"/>
    <col min="17" max="16384" width="9.140625" style="10"/>
  </cols>
  <sheetData>
    <row r="1" spans="1:17" ht="18.75" x14ac:dyDescent="0.25">
      <c r="A1" s="2" t="s">
        <v>413</v>
      </c>
      <c r="G1" s="83"/>
    </row>
    <row r="2" spans="1:17" ht="11.1" customHeight="1" x14ac:dyDescent="0.25">
      <c r="A2" s="2"/>
      <c r="M2" s="180"/>
      <c r="O2" s="180"/>
    </row>
    <row r="3" spans="1:17" ht="11.1" customHeight="1" x14ac:dyDescent="0.25">
      <c r="A3" s="2"/>
      <c r="D3" s="60"/>
      <c r="E3" s="60"/>
      <c r="J3" s="34"/>
      <c r="O3" s="16"/>
      <c r="P3" s="94"/>
    </row>
    <row r="4" spans="1:17" ht="11.1" hidden="1" customHeight="1" x14ac:dyDescent="0.25">
      <c r="A4" s="2"/>
      <c r="D4" s="54"/>
      <c r="E4" s="54"/>
      <c r="O4" s="180" t="s">
        <v>340</v>
      </c>
      <c r="P4" s="180" t="s">
        <v>2157</v>
      </c>
    </row>
    <row r="5" spans="1:17" ht="11.1" hidden="1" customHeight="1" x14ac:dyDescent="0.25">
      <c r="A5" s="2"/>
      <c r="O5" s="180" t="s">
        <v>338</v>
      </c>
      <c r="P5" s="95"/>
    </row>
    <row r="6" spans="1:17" s="6" customFormat="1" ht="12" hidden="1" x14ac:dyDescent="0.25">
      <c r="A6" s="3"/>
      <c r="B6" s="4"/>
      <c r="C6" s="4"/>
      <c r="D6" s="7"/>
      <c r="E6" s="7"/>
      <c r="F6" s="103"/>
      <c r="G6" s="5"/>
      <c r="H6" s="5"/>
      <c r="I6" s="32"/>
      <c r="J6" s="32"/>
      <c r="K6" s="33"/>
      <c r="L6" s="5"/>
      <c r="M6" s="32"/>
      <c r="N6" s="32"/>
      <c r="O6" s="273"/>
      <c r="P6" s="95"/>
    </row>
    <row r="7" spans="1:17" hidden="1" x14ac:dyDescent="0.25">
      <c r="G7" s="49"/>
    </row>
    <row r="8" spans="1:17" s="12" customFormat="1" ht="11.1" customHeight="1" x14ac:dyDescent="0.25">
      <c r="B8" s="332" t="s">
        <v>0</v>
      </c>
      <c r="C8" s="340" t="s">
        <v>9</v>
      </c>
      <c r="D8" s="341"/>
      <c r="E8" s="316"/>
      <c r="F8" s="330" t="s">
        <v>73</v>
      </c>
      <c r="G8" s="344"/>
      <c r="H8" s="345"/>
      <c r="I8" s="334" t="s">
        <v>66</v>
      </c>
      <c r="J8" s="26" t="s">
        <v>90</v>
      </c>
      <c r="K8" s="342" t="s">
        <v>2113</v>
      </c>
      <c r="L8" s="336" t="s">
        <v>58</v>
      </c>
      <c r="M8" s="338" t="s">
        <v>37</v>
      </c>
      <c r="N8" s="330" t="s">
        <v>67</v>
      </c>
      <c r="O8" s="326" t="s">
        <v>337</v>
      </c>
      <c r="P8" s="327"/>
      <c r="Q8" s="13"/>
    </row>
    <row r="9" spans="1:17" s="12" customFormat="1" ht="11.1" customHeight="1" x14ac:dyDescent="0.25">
      <c r="B9" s="333"/>
      <c r="C9" s="176" t="s">
        <v>94</v>
      </c>
      <c r="D9" s="28" t="s">
        <v>92</v>
      </c>
      <c r="E9" s="315"/>
      <c r="F9" s="174" t="s">
        <v>81</v>
      </c>
      <c r="G9" s="177" t="s">
        <v>225</v>
      </c>
      <c r="H9" s="75" t="s">
        <v>231</v>
      </c>
      <c r="I9" s="335"/>
      <c r="J9" s="27" t="s">
        <v>91</v>
      </c>
      <c r="K9" s="343"/>
      <c r="L9" s="337"/>
      <c r="M9" s="339"/>
      <c r="N9" s="331"/>
      <c r="O9" s="328"/>
      <c r="P9" s="329"/>
      <c r="Q9" s="14"/>
    </row>
    <row r="10" spans="1:17" s="12" customFormat="1" ht="2.25" customHeight="1" x14ac:dyDescent="0.25">
      <c r="B10" s="175"/>
      <c r="C10" s="175"/>
      <c r="D10" s="25"/>
      <c r="E10" s="25"/>
      <c r="F10" s="178"/>
      <c r="G10" s="25"/>
      <c r="H10" s="80"/>
      <c r="I10" s="26"/>
      <c r="J10" s="26"/>
      <c r="K10" s="81"/>
      <c r="L10" s="25"/>
      <c r="M10" s="178"/>
      <c r="N10" s="178"/>
      <c r="O10" s="82"/>
      <c r="P10" s="96"/>
      <c r="Q10" s="79"/>
    </row>
    <row r="11" spans="1:17" s="15" customFormat="1" ht="21" customHeight="1" x14ac:dyDescent="0.25">
      <c r="B11" s="19">
        <f>B10+1</f>
        <v>1</v>
      </c>
      <c r="C11" s="19" t="s">
        <v>410</v>
      </c>
      <c r="D11" s="20" t="s">
        <v>408</v>
      </c>
      <c r="E11" s="20"/>
      <c r="F11" s="21" t="s">
        <v>409</v>
      </c>
      <c r="G11" s="20">
        <v>2995</v>
      </c>
      <c r="H11" s="23" t="s">
        <v>204</v>
      </c>
      <c r="I11" s="283" t="s">
        <v>188</v>
      </c>
      <c r="J11" s="149" t="s">
        <v>140</v>
      </c>
      <c r="K11" s="283" t="s">
        <v>188</v>
      </c>
      <c r="L11" s="20" t="s">
        <v>2</v>
      </c>
      <c r="M11" s="214" t="s">
        <v>3057</v>
      </c>
      <c r="N11" s="21"/>
      <c r="O11" s="97" t="s">
        <v>2</v>
      </c>
      <c r="P11" s="97" t="s">
        <v>2</v>
      </c>
      <c r="Q11" s="56"/>
    </row>
    <row r="12" spans="1:17" s="15" customFormat="1" ht="10.5" customHeight="1" x14ac:dyDescent="0.2">
      <c r="B12" s="19">
        <f t="shared" ref="B12:B52" si="0">B11+1</f>
        <v>2</v>
      </c>
      <c r="C12" s="19" t="s">
        <v>192</v>
      </c>
      <c r="D12" s="20" t="s">
        <v>182</v>
      </c>
      <c r="E12" s="20"/>
      <c r="F12" s="284" t="s">
        <v>2118</v>
      </c>
      <c r="G12" s="20">
        <v>3536</v>
      </c>
      <c r="H12" s="20" t="s">
        <v>77</v>
      </c>
      <c r="I12" s="283" t="s">
        <v>188</v>
      </c>
      <c r="J12" s="149" t="s">
        <v>140</v>
      </c>
      <c r="K12" s="283" t="s">
        <v>188</v>
      </c>
      <c r="L12" s="20" t="s">
        <v>75</v>
      </c>
      <c r="M12" s="21" t="s">
        <v>168</v>
      </c>
      <c r="N12" s="21" t="s">
        <v>39</v>
      </c>
      <c r="O12" s="20" t="s">
        <v>330</v>
      </c>
      <c r="P12" s="20" t="s">
        <v>77</v>
      </c>
      <c r="Q12" s="56"/>
    </row>
    <row r="13" spans="1:17" s="15" customFormat="1" ht="10.5" customHeight="1" x14ac:dyDescent="0.25">
      <c r="B13" s="19">
        <f t="shared" si="0"/>
        <v>3</v>
      </c>
      <c r="C13" s="19" t="s">
        <v>13</v>
      </c>
      <c r="D13" s="20" t="s">
        <v>36</v>
      </c>
      <c r="E13" s="20"/>
      <c r="F13" s="101" t="s">
        <v>1809</v>
      </c>
      <c r="G13" s="20">
        <v>3346</v>
      </c>
      <c r="H13" s="21">
        <v>1</v>
      </c>
      <c r="I13" s="21">
        <v>176</v>
      </c>
      <c r="J13" s="21" t="s">
        <v>140</v>
      </c>
      <c r="K13" s="51">
        <v>16384</v>
      </c>
      <c r="L13" s="20" t="s">
        <v>75</v>
      </c>
      <c r="M13" s="21" t="s">
        <v>49</v>
      </c>
      <c r="N13" s="21" t="s">
        <v>39</v>
      </c>
      <c r="O13" s="180" t="s">
        <v>338</v>
      </c>
      <c r="P13" s="20">
        <v>2</v>
      </c>
      <c r="Q13" s="18"/>
    </row>
    <row r="14" spans="1:17" s="15" customFormat="1" ht="10.5" customHeight="1" x14ac:dyDescent="0.25">
      <c r="B14" s="19">
        <f t="shared" si="0"/>
        <v>4</v>
      </c>
      <c r="C14" s="19" t="s">
        <v>213</v>
      </c>
      <c r="D14" s="20" t="s">
        <v>203</v>
      </c>
      <c r="E14" s="20"/>
      <c r="F14" s="101" t="s">
        <v>414</v>
      </c>
      <c r="G14" s="20">
        <v>3189</v>
      </c>
      <c r="H14" s="21" t="s">
        <v>204</v>
      </c>
      <c r="I14" s="21">
        <v>176</v>
      </c>
      <c r="J14" s="21" t="s">
        <v>140</v>
      </c>
      <c r="K14" s="51">
        <v>65536</v>
      </c>
      <c r="L14" s="20" t="s">
        <v>75</v>
      </c>
      <c r="M14" s="21" t="s">
        <v>205</v>
      </c>
      <c r="N14" s="21" t="s">
        <v>43</v>
      </c>
      <c r="O14" s="20" t="s">
        <v>330</v>
      </c>
      <c r="P14" s="20" t="s">
        <v>204</v>
      </c>
      <c r="Q14" s="22"/>
    </row>
    <row r="15" spans="1:17" s="15" customFormat="1" ht="10.5" customHeight="1" x14ac:dyDescent="0.25">
      <c r="B15" s="19">
        <f t="shared" si="0"/>
        <v>5</v>
      </c>
      <c r="C15" s="19" t="s">
        <v>183</v>
      </c>
      <c r="D15" s="20" t="s">
        <v>184</v>
      </c>
      <c r="E15" s="20"/>
      <c r="F15" s="101" t="s">
        <v>347</v>
      </c>
      <c r="G15" s="20">
        <v>3094</v>
      </c>
      <c r="H15" s="21" t="s">
        <v>204</v>
      </c>
      <c r="I15" s="51">
        <v>64</v>
      </c>
      <c r="J15" s="21" t="s">
        <v>140</v>
      </c>
      <c r="K15" s="283" t="s">
        <v>188</v>
      </c>
      <c r="L15" s="20" t="s">
        <v>75</v>
      </c>
      <c r="M15" s="21" t="s">
        <v>189</v>
      </c>
      <c r="N15" s="21" t="s">
        <v>191</v>
      </c>
      <c r="O15" s="97" t="s">
        <v>2</v>
      </c>
      <c r="P15" s="97" t="s">
        <v>2</v>
      </c>
      <c r="Q15" s="22"/>
    </row>
    <row r="16" spans="1:17" s="15" customFormat="1" ht="10.5" customHeight="1" x14ac:dyDescent="0.25">
      <c r="B16" s="19">
        <f t="shared" si="0"/>
        <v>6</v>
      </c>
      <c r="C16" s="19" t="s">
        <v>147</v>
      </c>
      <c r="D16" s="20" t="s">
        <v>143</v>
      </c>
      <c r="E16" s="20"/>
      <c r="F16" s="20">
        <v>1.1399999999999999</v>
      </c>
      <c r="G16" s="20">
        <v>3262</v>
      </c>
      <c r="H16" s="21" t="s">
        <v>204</v>
      </c>
      <c r="I16" s="21">
        <v>64</v>
      </c>
      <c r="J16" s="21" t="s">
        <v>140</v>
      </c>
      <c r="K16" s="51">
        <v>8192</v>
      </c>
      <c r="L16" s="20" t="s">
        <v>2</v>
      </c>
      <c r="M16" s="21" t="s">
        <v>110</v>
      </c>
      <c r="N16" s="21" t="s">
        <v>40</v>
      </c>
      <c r="O16" s="20" t="s">
        <v>330</v>
      </c>
      <c r="P16" s="20" t="s">
        <v>204</v>
      </c>
      <c r="Q16" s="22"/>
    </row>
    <row r="17" spans="2:17" s="15" customFormat="1" ht="10.5" customHeight="1" x14ac:dyDescent="0.25">
      <c r="B17" s="19">
        <f t="shared" si="0"/>
        <v>7</v>
      </c>
      <c r="C17" s="19" t="s">
        <v>328</v>
      </c>
      <c r="D17" s="20" t="s">
        <v>327</v>
      </c>
      <c r="E17" s="20"/>
      <c r="F17" s="101" t="s">
        <v>415</v>
      </c>
      <c r="G17" s="20">
        <v>3210</v>
      </c>
      <c r="H17" s="21" t="s">
        <v>204</v>
      </c>
      <c r="I17" s="283" t="s">
        <v>188</v>
      </c>
      <c r="J17" s="20" t="s">
        <v>140</v>
      </c>
      <c r="K17" s="283" t="s">
        <v>188</v>
      </c>
      <c r="L17" s="20" t="s">
        <v>2</v>
      </c>
      <c r="M17" s="21" t="s">
        <v>212</v>
      </c>
      <c r="N17" s="21"/>
      <c r="O17" s="20" t="s">
        <v>330</v>
      </c>
      <c r="P17" s="20" t="s">
        <v>204</v>
      </c>
      <c r="Q17" s="22"/>
    </row>
    <row r="18" spans="2:17" s="15" customFormat="1" ht="10.5" customHeight="1" x14ac:dyDescent="0.25">
      <c r="B18" s="19">
        <f t="shared" si="0"/>
        <v>8</v>
      </c>
      <c r="C18" s="19" t="s">
        <v>19</v>
      </c>
      <c r="D18" s="20" t="s">
        <v>5</v>
      </c>
      <c r="E18" s="20"/>
      <c r="F18" s="101" t="s">
        <v>214</v>
      </c>
      <c r="G18" s="20">
        <v>3269</v>
      </c>
      <c r="H18" s="21">
        <v>2</v>
      </c>
      <c r="I18" s="20">
        <v>176</v>
      </c>
      <c r="J18" s="20" t="s">
        <v>140</v>
      </c>
      <c r="K18" s="53">
        <v>65536</v>
      </c>
      <c r="L18" s="20" t="s">
        <v>75</v>
      </c>
      <c r="M18" s="21" t="s">
        <v>350</v>
      </c>
      <c r="N18" s="21"/>
      <c r="O18" s="20" t="s">
        <v>330</v>
      </c>
      <c r="P18" s="20">
        <v>2</v>
      </c>
      <c r="Q18" s="22"/>
    </row>
    <row r="19" spans="2:17" s="15" customFormat="1" ht="10.5" customHeight="1" x14ac:dyDescent="0.25">
      <c r="B19" s="19">
        <f t="shared" si="0"/>
        <v>9</v>
      </c>
      <c r="C19" s="19" t="s">
        <v>344</v>
      </c>
      <c r="D19" s="20" t="s">
        <v>343</v>
      </c>
      <c r="E19" s="20"/>
      <c r="F19" s="101" t="s">
        <v>416</v>
      </c>
      <c r="G19" s="20">
        <v>3190</v>
      </c>
      <c r="H19" s="21" t="s">
        <v>204</v>
      </c>
      <c r="I19" s="20">
        <v>176</v>
      </c>
      <c r="J19" s="20" t="s">
        <v>140</v>
      </c>
      <c r="K19" s="53">
        <v>65536</v>
      </c>
      <c r="L19" s="20" t="s">
        <v>75</v>
      </c>
      <c r="M19" s="21" t="s">
        <v>399</v>
      </c>
      <c r="N19" s="21"/>
      <c r="O19" s="20" t="s">
        <v>330</v>
      </c>
      <c r="P19" s="20" t="s">
        <v>204</v>
      </c>
      <c r="Q19" s="22"/>
    </row>
    <row r="20" spans="2:17" s="15" customFormat="1" ht="10.5" customHeight="1" x14ac:dyDescent="0.25">
      <c r="B20" s="19">
        <f t="shared" si="0"/>
        <v>10</v>
      </c>
      <c r="C20" s="19" t="s">
        <v>234</v>
      </c>
      <c r="D20" s="24" t="s">
        <v>235</v>
      </c>
      <c r="E20" s="24"/>
      <c r="F20" s="102" t="s">
        <v>426</v>
      </c>
      <c r="G20" s="20">
        <v>3220</v>
      </c>
      <c r="H20" s="21">
        <v>3</v>
      </c>
      <c r="I20" s="21">
        <v>176</v>
      </c>
      <c r="J20" s="21" t="s">
        <v>140</v>
      </c>
      <c r="K20" s="51">
        <v>65536</v>
      </c>
      <c r="L20" s="20" t="s">
        <v>2</v>
      </c>
      <c r="M20" s="21" t="s">
        <v>236</v>
      </c>
      <c r="N20" s="52"/>
      <c r="O20" s="180" t="s">
        <v>338</v>
      </c>
      <c r="P20" s="20" t="s">
        <v>204</v>
      </c>
      <c r="Q20" s="22"/>
    </row>
    <row r="21" spans="2:17" s="15" customFormat="1" ht="10.5" customHeight="1" x14ac:dyDescent="0.25">
      <c r="B21" s="19">
        <f t="shared" si="0"/>
        <v>11</v>
      </c>
      <c r="C21" s="19" t="s">
        <v>228</v>
      </c>
      <c r="D21" s="24" t="s">
        <v>227</v>
      </c>
      <c r="E21" s="24"/>
      <c r="F21" s="102" t="s">
        <v>396</v>
      </c>
      <c r="G21" s="20">
        <v>3374</v>
      </c>
      <c r="H21" s="21">
        <v>1</v>
      </c>
      <c r="I21" s="21">
        <v>176</v>
      </c>
      <c r="J21" s="21" t="s">
        <v>140</v>
      </c>
      <c r="K21" s="51">
        <v>65536</v>
      </c>
      <c r="L21" s="20" t="s">
        <v>75</v>
      </c>
      <c r="M21" s="21" t="s">
        <v>229</v>
      </c>
      <c r="N21" s="52"/>
      <c r="O21" s="20" t="s">
        <v>330</v>
      </c>
      <c r="P21" s="20">
        <v>1</v>
      </c>
      <c r="Q21" s="22"/>
    </row>
    <row r="22" spans="2:17" s="15" customFormat="1" ht="10.5" customHeight="1" x14ac:dyDescent="0.25">
      <c r="B22" s="19">
        <f t="shared" si="0"/>
        <v>12</v>
      </c>
      <c r="C22" s="19" t="s">
        <v>248</v>
      </c>
      <c r="D22" s="24" t="s">
        <v>239</v>
      </c>
      <c r="E22" s="24"/>
      <c r="F22" s="102" t="s">
        <v>465</v>
      </c>
      <c r="G22" s="20">
        <v>3281</v>
      </c>
      <c r="H22" s="21">
        <v>2</v>
      </c>
      <c r="I22" s="21">
        <v>176</v>
      </c>
      <c r="J22" s="21" t="s">
        <v>140</v>
      </c>
      <c r="K22" s="51">
        <v>65536</v>
      </c>
      <c r="L22" s="20" t="s">
        <v>2</v>
      </c>
      <c r="M22" s="21" t="s">
        <v>240</v>
      </c>
      <c r="N22" s="52"/>
      <c r="O22" s="20" t="s">
        <v>330</v>
      </c>
      <c r="P22" s="20">
        <v>2</v>
      </c>
      <c r="Q22" s="22"/>
    </row>
    <row r="23" spans="2:17" s="15" customFormat="1" ht="10.5" customHeight="1" x14ac:dyDescent="0.25">
      <c r="B23" s="19">
        <f t="shared" si="0"/>
        <v>13</v>
      </c>
      <c r="C23" s="19" t="s">
        <v>70</v>
      </c>
      <c r="D23" s="24" t="s">
        <v>71</v>
      </c>
      <c r="E23" s="24"/>
      <c r="F23" s="102" t="s">
        <v>2119</v>
      </c>
      <c r="G23" s="20">
        <v>3470</v>
      </c>
      <c r="H23" s="21" t="s">
        <v>77</v>
      </c>
      <c r="I23" s="21">
        <v>176</v>
      </c>
      <c r="J23" s="21" t="s">
        <v>140</v>
      </c>
      <c r="K23" s="51">
        <v>131072</v>
      </c>
      <c r="L23" s="20" t="s">
        <v>75</v>
      </c>
      <c r="M23" s="21" t="s">
        <v>79</v>
      </c>
      <c r="N23" s="52" t="s">
        <v>39</v>
      </c>
      <c r="O23" s="180" t="s">
        <v>338</v>
      </c>
      <c r="P23" s="20">
        <v>1</v>
      </c>
      <c r="Q23" s="22"/>
    </row>
    <row r="24" spans="2:17" s="15" customFormat="1" ht="10.5" customHeight="1" x14ac:dyDescent="0.25">
      <c r="B24" s="19">
        <f t="shared" si="0"/>
        <v>14</v>
      </c>
      <c r="C24" s="19" t="s">
        <v>232</v>
      </c>
      <c r="D24" s="24" t="s">
        <v>230</v>
      </c>
      <c r="E24" s="24"/>
      <c r="F24" s="102" t="s">
        <v>417</v>
      </c>
      <c r="G24" s="20">
        <v>3213</v>
      </c>
      <c r="H24" s="21" t="s">
        <v>204</v>
      </c>
      <c r="I24" s="21">
        <v>176</v>
      </c>
      <c r="J24" s="21" t="s">
        <v>140</v>
      </c>
      <c r="K24" s="51">
        <v>65536</v>
      </c>
      <c r="L24" s="97" t="s">
        <v>2</v>
      </c>
      <c r="M24" s="21" t="s">
        <v>233</v>
      </c>
      <c r="N24" s="52"/>
      <c r="O24" s="20" t="s">
        <v>330</v>
      </c>
      <c r="P24" s="20" t="s">
        <v>204</v>
      </c>
      <c r="Q24" s="22"/>
    </row>
    <row r="25" spans="2:17" s="15" customFormat="1" ht="10.5" customHeight="1" x14ac:dyDescent="0.25">
      <c r="B25" s="19">
        <f t="shared" si="0"/>
        <v>15</v>
      </c>
      <c r="C25" s="19" t="s">
        <v>18</v>
      </c>
      <c r="D25" s="20" t="s">
        <v>25</v>
      </c>
      <c r="E25" s="20"/>
      <c r="F25" s="106" t="s">
        <v>1807</v>
      </c>
      <c r="G25" s="20">
        <v>3451</v>
      </c>
      <c r="H25" s="21">
        <v>1</v>
      </c>
      <c r="I25" s="21">
        <v>176</v>
      </c>
      <c r="J25" s="21" t="s">
        <v>140</v>
      </c>
      <c r="K25" s="53">
        <v>65536</v>
      </c>
      <c r="L25" s="20" t="s">
        <v>75</v>
      </c>
      <c r="M25" s="21" t="s">
        <v>50</v>
      </c>
      <c r="N25" s="21" t="s">
        <v>39</v>
      </c>
      <c r="O25" s="180" t="s">
        <v>2157</v>
      </c>
      <c r="P25" s="20">
        <v>1</v>
      </c>
      <c r="Q25" s="22"/>
    </row>
    <row r="26" spans="2:17" s="15" customFormat="1" ht="10.5" customHeight="1" x14ac:dyDescent="0.25">
      <c r="B26" s="19">
        <f t="shared" si="0"/>
        <v>16</v>
      </c>
      <c r="C26" s="19" t="s">
        <v>15</v>
      </c>
      <c r="D26" s="20" t="s">
        <v>76</v>
      </c>
      <c r="E26" s="20"/>
      <c r="F26" s="101" t="s">
        <v>397</v>
      </c>
      <c r="G26" s="20">
        <v>3394</v>
      </c>
      <c r="H26" s="21">
        <v>1</v>
      </c>
      <c r="I26" s="21">
        <v>64</v>
      </c>
      <c r="J26" s="21" t="s">
        <v>140</v>
      </c>
      <c r="K26" s="51">
        <v>65536</v>
      </c>
      <c r="L26" s="20" t="s">
        <v>75</v>
      </c>
      <c r="M26" s="21" t="s">
        <v>52</v>
      </c>
      <c r="N26" s="21"/>
      <c r="O26" s="180" t="s">
        <v>338</v>
      </c>
      <c r="P26" s="20">
        <v>2</v>
      </c>
      <c r="Q26" s="22"/>
    </row>
    <row r="27" spans="2:17" s="15" customFormat="1" ht="10.5" customHeight="1" x14ac:dyDescent="0.25">
      <c r="B27" s="19">
        <f t="shared" si="0"/>
        <v>17</v>
      </c>
      <c r="C27" s="19" t="s">
        <v>245</v>
      </c>
      <c r="D27" s="20" t="s">
        <v>244</v>
      </c>
      <c r="E27" s="20"/>
      <c r="F27" s="101" t="s">
        <v>347</v>
      </c>
      <c r="G27" s="20">
        <v>3228</v>
      </c>
      <c r="H27" s="21">
        <v>3</v>
      </c>
      <c r="I27" s="21">
        <v>176</v>
      </c>
      <c r="J27" s="21" t="s">
        <v>140</v>
      </c>
      <c r="K27" s="51">
        <v>65536</v>
      </c>
      <c r="L27" s="20" t="s">
        <v>75</v>
      </c>
      <c r="M27" s="21" t="s">
        <v>246</v>
      </c>
      <c r="N27" s="21" t="s">
        <v>42</v>
      </c>
      <c r="O27" s="20" t="s">
        <v>330</v>
      </c>
      <c r="P27" s="20">
        <v>3</v>
      </c>
      <c r="Q27" s="22"/>
    </row>
    <row r="28" spans="2:17" s="15" customFormat="1" ht="10.5" customHeight="1" x14ac:dyDescent="0.25">
      <c r="B28" s="19">
        <f t="shared" si="0"/>
        <v>18</v>
      </c>
      <c r="C28" s="19" t="s">
        <v>250</v>
      </c>
      <c r="D28" s="20" t="s">
        <v>241</v>
      </c>
      <c r="E28" s="20"/>
      <c r="F28" s="102" t="s">
        <v>242</v>
      </c>
      <c r="G28" s="20">
        <v>3221</v>
      </c>
      <c r="H28" s="21">
        <v>3</v>
      </c>
      <c r="I28" s="21">
        <v>64</v>
      </c>
      <c r="J28" s="21" t="s">
        <v>140</v>
      </c>
      <c r="K28" s="51">
        <v>8192</v>
      </c>
      <c r="L28" s="20" t="s">
        <v>2</v>
      </c>
      <c r="M28" s="20" t="s">
        <v>243</v>
      </c>
      <c r="N28" s="21"/>
      <c r="O28" s="180" t="s">
        <v>338</v>
      </c>
      <c r="P28" s="20" t="s">
        <v>204</v>
      </c>
      <c r="Q28" s="22"/>
    </row>
    <row r="29" spans="2:17" s="15" customFormat="1" ht="10.5" customHeight="1" x14ac:dyDescent="0.25">
      <c r="B29" s="19">
        <f t="shared" si="0"/>
        <v>19</v>
      </c>
      <c r="C29" s="19" t="s">
        <v>165</v>
      </c>
      <c r="D29" s="20" t="s">
        <v>164</v>
      </c>
      <c r="E29" s="20"/>
      <c r="F29" s="102" t="s">
        <v>424</v>
      </c>
      <c r="G29" s="20">
        <v>3333</v>
      </c>
      <c r="H29" s="21">
        <v>3</v>
      </c>
      <c r="I29" s="21">
        <v>176</v>
      </c>
      <c r="J29" s="21" t="s">
        <v>140</v>
      </c>
      <c r="K29" s="51">
        <v>131072</v>
      </c>
      <c r="L29" s="20" t="s">
        <v>75</v>
      </c>
      <c r="M29" s="20" t="s">
        <v>169</v>
      </c>
      <c r="N29" s="21" t="s">
        <v>41</v>
      </c>
      <c r="O29" s="180" t="s">
        <v>340</v>
      </c>
      <c r="P29" s="20">
        <v>1</v>
      </c>
      <c r="Q29" s="22"/>
    </row>
    <row r="30" spans="2:17" s="15" customFormat="1" ht="21" customHeight="1" x14ac:dyDescent="0.25">
      <c r="B30" s="19">
        <f t="shared" si="0"/>
        <v>20</v>
      </c>
      <c r="C30" s="19" t="s">
        <v>86</v>
      </c>
      <c r="D30" s="20" t="s">
        <v>24</v>
      </c>
      <c r="E30" s="20"/>
      <c r="F30" s="102" t="s">
        <v>2120</v>
      </c>
      <c r="G30" s="20">
        <v>3505</v>
      </c>
      <c r="H30" s="21" t="s">
        <v>77</v>
      </c>
      <c r="I30" s="21">
        <v>88</v>
      </c>
      <c r="J30" s="21" t="s">
        <v>140</v>
      </c>
      <c r="K30" s="51">
        <v>65536</v>
      </c>
      <c r="L30" s="20" t="s">
        <v>75</v>
      </c>
      <c r="M30" s="21" t="s">
        <v>56</v>
      </c>
      <c r="N30" s="21" t="s">
        <v>39</v>
      </c>
      <c r="O30" s="20" t="s">
        <v>330</v>
      </c>
      <c r="P30" s="20" t="s">
        <v>77</v>
      </c>
      <c r="Q30" s="22"/>
    </row>
    <row r="31" spans="2:17" s="15" customFormat="1" ht="10.5" customHeight="1" x14ac:dyDescent="0.25">
      <c r="B31" s="19">
        <f t="shared" si="0"/>
        <v>21</v>
      </c>
      <c r="C31" s="19" t="s">
        <v>101</v>
      </c>
      <c r="D31" s="20" t="s">
        <v>109</v>
      </c>
      <c r="E31" s="20"/>
      <c r="F31" s="102" t="s">
        <v>2117</v>
      </c>
      <c r="G31" s="20">
        <v>3543</v>
      </c>
      <c r="H31" s="21" t="s">
        <v>77</v>
      </c>
      <c r="I31" s="20">
        <v>2</v>
      </c>
      <c r="J31" s="21" t="s">
        <v>140</v>
      </c>
      <c r="K31" s="53" t="s">
        <v>2</v>
      </c>
      <c r="L31" s="20" t="s">
        <v>75</v>
      </c>
      <c r="M31" s="20" t="s">
        <v>108</v>
      </c>
      <c r="N31" s="20" t="s">
        <v>2</v>
      </c>
      <c r="O31" s="20" t="s">
        <v>330</v>
      </c>
      <c r="P31" s="20" t="s">
        <v>77</v>
      </c>
      <c r="Q31" s="22"/>
    </row>
    <row r="32" spans="2:17" s="15" customFormat="1" ht="12" customHeight="1" x14ac:dyDescent="0.25">
      <c r="B32" s="19">
        <f t="shared" si="0"/>
        <v>22</v>
      </c>
      <c r="C32" s="19" t="s">
        <v>159</v>
      </c>
      <c r="D32" s="20" t="s">
        <v>158</v>
      </c>
      <c r="E32" s="20"/>
      <c r="F32" s="102" t="s">
        <v>427</v>
      </c>
      <c r="G32" s="20">
        <v>3257</v>
      </c>
      <c r="H32" s="21">
        <v>3</v>
      </c>
      <c r="I32" s="20">
        <v>176</v>
      </c>
      <c r="J32" s="21" t="s">
        <v>140</v>
      </c>
      <c r="K32" s="53">
        <v>65536</v>
      </c>
      <c r="L32" s="20" t="s">
        <v>75</v>
      </c>
      <c r="M32" s="20" t="s">
        <v>171</v>
      </c>
      <c r="N32" s="20" t="s">
        <v>46</v>
      </c>
      <c r="O32" s="20" t="s">
        <v>330</v>
      </c>
      <c r="P32" s="20">
        <v>3</v>
      </c>
      <c r="Q32" s="22"/>
    </row>
    <row r="33" spans="2:17" s="15" customFormat="1" ht="10.5" customHeight="1" x14ac:dyDescent="0.25">
      <c r="B33" s="19">
        <f t="shared" si="0"/>
        <v>23</v>
      </c>
      <c r="C33" s="19" t="s">
        <v>167</v>
      </c>
      <c r="D33" s="20" t="s">
        <v>166</v>
      </c>
      <c r="E33" s="20"/>
      <c r="F33" s="102" t="s">
        <v>425</v>
      </c>
      <c r="G33" s="20">
        <v>3276</v>
      </c>
      <c r="H33" s="21">
        <v>3</v>
      </c>
      <c r="I33" s="20">
        <v>176</v>
      </c>
      <c r="J33" s="21" t="s">
        <v>140</v>
      </c>
      <c r="K33" s="53">
        <v>32768</v>
      </c>
      <c r="L33" s="20" t="s">
        <v>75</v>
      </c>
      <c r="M33" s="20" t="s">
        <v>172</v>
      </c>
      <c r="N33" s="20" t="s">
        <v>88</v>
      </c>
      <c r="O33" s="20" t="s">
        <v>330</v>
      </c>
      <c r="P33" s="20">
        <v>3</v>
      </c>
      <c r="Q33" s="22"/>
    </row>
    <row r="34" spans="2:17" s="15" customFormat="1" ht="10.5" customHeight="1" x14ac:dyDescent="0.25">
      <c r="B34" s="19">
        <f t="shared" si="0"/>
        <v>24</v>
      </c>
      <c r="C34" s="19" t="s">
        <v>160</v>
      </c>
      <c r="D34" s="20" t="s">
        <v>155</v>
      </c>
      <c r="E34" s="20"/>
      <c r="F34" s="23">
        <v>20200804</v>
      </c>
      <c r="G34" s="20">
        <v>3250</v>
      </c>
      <c r="H34" s="21" t="s">
        <v>204</v>
      </c>
      <c r="I34" s="20">
        <v>176</v>
      </c>
      <c r="J34" s="21" t="s">
        <v>140</v>
      </c>
      <c r="K34" s="53">
        <v>65536</v>
      </c>
      <c r="L34" s="20" t="s">
        <v>75</v>
      </c>
      <c r="M34" s="20" t="s">
        <v>156</v>
      </c>
      <c r="N34" s="20" t="s">
        <v>202</v>
      </c>
      <c r="O34" s="20" t="s">
        <v>330</v>
      </c>
      <c r="P34" s="20" t="s">
        <v>204</v>
      </c>
      <c r="Q34" s="22"/>
    </row>
    <row r="35" spans="2:17" s="15" customFormat="1" ht="10.5" customHeight="1" x14ac:dyDescent="0.25">
      <c r="B35" s="19">
        <f t="shared" si="0"/>
        <v>25</v>
      </c>
      <c r="C35" s="19" t="s">
        <v>14</v>
      </c>
      <c r="D35" s="20" t="s">
        <v>34</v>
      </c>
      <c r="E35" s="20"/>
      <c r="F35" s="101" t="s">
        <v>467</v>
      </c>
      <c r="G35" s="20">
        <v>3254</v>
      </c>
      <c r="H35" s="21">
        <v>2</v>
      </c>
      <c r="I35" s="21">
        <v>176</v>
      </c>
      <c r="J35" s="21" t="s">
        <v>140</v>
      </c>
      <c r="K35" s="51">
        <v>16384</v>
      </c>
      <c r="L35" s="20" t="s">
        <v>75</v>
      </c>
      <c r="M35" s="21" t="s">
        <v>60</v>
      </c>
      <c r="N35" s="21" t="s">
        <v>39</v>
      </c>
      <c r="O35" s="180" t="s">
        <v>338</v>
      </c>
      <c r="P35" s="20">
        <v>3</v>
      </c>
      <c r="Q35" s="22"/>
    </row>
    <row r="36" spans="2:17" s="15" customFormat="1" ht="10.5" customHeight="1" x14ac:dyDescent="0.25">
      <c r="B36" s="19">
        <f t="shared" si="0"/>
        <v>26</v>
      </c>
      <c r="C36" s="19" t="s">
        <v>69</v>
      </c>
      <c r="D36" s="20" t="s">
        <v>72</v>
      </c>
      <c r="E36" s="20"/>
      <c r="F36" s="190">
        <v>20200814</v>
      </c>
      <c r="G36" s="20">
        <v>3334</v>
      </c>
      <c r="H36" s="21">
        <v>2</v>
      </c>
      <c r="I36" s="21">
        <v>176</v>
      </c>
      <c r="J36" s="21" t="s">
        <v>140</v>
      </c>
      <c r="K36" s="51">
        <v>65536</v>
      </c>
      <c r="L36" s="20" t="s">
        <v>75</v>
      </c>
      <c r="M36" s="21" t="s">
        <v>80</v>
      </c>
      <c r="N36" s="21" t="s">
        <v>42</v>
      </c>
      <c r="O36" s="20" t="s">
        <v>330</v>
      </c>
      <c r="P36" s="20">
        <v>2</v>
      </c>
      <c r="Q36" s="22"/>
    </row>
    <row r="37" spans="2:17" s="15" customFormat="1" ht="10.5" customHeight="1" x14ac:dyDescent="0.25">
      <c r="B37" s="19">
        <f t="shared" si="0"/>
        <v>27</v>
      </c>
      <c r="C37" s="19" t="s">
        <v>249</v>
      </c>
      <c r="D37" s="20" t="s">
        <v>247</v>
      </c>
      <c r="E37" s="20"/>
      <c r="F37" s="101" t="s">
        <v>348</v>
      </c>
      <c r="G37" s="20">
        <v>3206</v>
      </c>
      <c r="H37" s="21">
        <v>3</v>
      </c>
      <c r="I37" s="21">
        <v>176</v>
      </c>
      <c r="J37" s="21" t="s">
        <v>140</v>
      </c>
      <c r="K37" s="51">
        <v>8192</v>
      </c>
      <c r="L37" s="20" t="s">
        <v>2</v>
      </c>
      <c r="M37" s="21" t="s">
        <v>138</v>
      </c>
      <c r="N37" s="21" t="s">
        <v>106</v>
      </c>
      <c r="O37" s="20" t="s">
        <v>330</v>
      </c>
      <c r="P37" s="20">
        <v>3</v>
      </c>
      <c r="Q37" s="22"/>
    </row>
    <row r="38" spans="2:17" s="15" customFormat="1" ht="10.5" customHeight="1" x14ac:dyDescent="0.25">
      <c r="B38" s="19">
        <f t="shared" si="0"/>
        <v>28</v>
      </c>
      <c r="C38" s="19" t="s">
        <v>412</v>
      </c>
      <c r="D38" s="20" t="s">
        <v>411</v>
      </c>
      <c r="E38" s="20"/>
      <c r="F38" s="101" t="s">
        <v>418</v>
      </c>
      <c r="G38" s="20">
        <v>3299</v>
      </c>
      <c r="H38" s="21" t="s">
        <v>204</v>
      </c>
      <c r="I38" s="21">
        <v>64</v>
      </c>
      <c r="J38" s="21" t="s">
        <v>140</v>
      </c>
      <c r="K38" s="51">
        <v>16384</v>
      </c>
      <c r="L38" s="20" t="s">
        <v>75</v>
      </c>
      <c r="M38" s="21" t="s">
        <v>419</v>
      </c>
      <c r="N38" s="21"/>
      <c r="O38" s="180" t="s">
        <v>429</v>
      </c>
      <c r="P38" s="20">
        <v>3</v>
      </c>
      <c r="Q38" s="22"/>
    </row>
    <row r="39" spans="2:17" s="15" customFormat="1" ht="10.5" customHeight="1" x14ac:dyDescent="0.25">
      <c r="B39" s="19">
        <f t="shared" si="0"/>
        <v>29</v>
      </c>
      <c r="C39" s="19" t="s">
        <v>144</v>
      </c>
      <c r="D39" s="20" t="s">
        <v>142</v>
      </c>
      <c r="E39" s="20"/>
      <c r="F39" s="101" t="s">
        <v>1808</v>
      </c>
      <c r="G39" s="20">
        <v>3424</v>
      </c>
      <c r="H39" s="21">
        <v>1</v>
      </c>
      <c r="I39" s="21">
        <v>176</v>
      </c>
      <c r="J39" s="21" t="s">
        <v>140</v>
      </c>
      <c r="K39" s="51">
        <v>65536</v>
      </c>
      <c r="L39" s="20" t="s">
        <v>75</v>
      </c>
      <c r="M39" s="21" t="s">
        <v>139</v>
      </c>
      <c r="N39" s="21" t="s">
        <v>40</v>
      </c>
      <c r="O39" s="180" t="s">
        <v>429</v>
      </c>
      <c r="P39" s="20">
        <v>3</v>
      </c>
      <c r="Q39" s="22"/>
    </row>
    <row r="40" spans="2:17" s="15" customFormat="1" ht="10.5" customHeight="1" x14ac:dyDescent="0.25">
      <c r="B40" s="19">
        <f t="shared" si="0"/>
        <v>30</v>
      </c>
      <c r="C40" s="19" t="s">
        <v>151</v>
      </c>
      <c r="D40" s="20" t="s">
        <v>174</v>
      </c>
      <c r="E40" s="20"/>
      <c r="F40" s="101" t="s">
        <v>468</v>
      </c>
      <c r="G40" s="20">
        <v>3362</v>
      </c>
      <c r="H40" s="21">
        <v>2</v>
      </c>
      <c r="I40" s="21">
        <v>176</v>
      </c>
      <c r="J40" s="21" t="s">
        <v>140</v>
      </c>
      <c r="K40" s="51">
        <v>65536</v>
      </c>
      <c r="L40" s="20" t="s">
        <v>75</v>
      </c>
      <c r="M40" s="21" t="s">
        <v>154</v>
      </c>
      <c r="N40" s="21" t="s">
        <v>43</v>
      </c>
      <c r="O40" s="180" t="s">
        <v>429</v>
      </c>
      <c r="P40" s="20">
        <v>1</v>
      </c>
      <c r="Q40" s="22"/>
    </row>
    <row r="41" spans="2:17" s="15" customFormat="1" ht="10.5" customHeight="1" x14ac:dyDescent="0.25">
      <c r="B41" s="19">
        <f t="shared" si="0"/>
        <v>31</v>
      </c>
      <c r="C41" s="19" t="s">
        <v>329</v>
      </c>
      <c r="D41" s="20" t="s">
        <v>134</v>
      </c>
      <c r="E41" s="20"/>
      <c r="F41" s="101" t="s">
        <v>1810</v>
      </c>
      <c r="G41" s="20">
        <v>3447</v>
      </c>
      <c r="H41" s="21">
        <v>1</v>
      </c>
      <c r="I41" s="20" t="s">
        <v>2</v>
      </c>
      <c r="J41" s="21" t="s">
        <v>140</v>
      </c>
      <c r="K41" s="53" t="s">
        <v>2</v>
      </c>
      <c r="L41" s="20" t="s">
        <v>2</v>
      </c>
      <c r="M41" s="21" t="s">
        <v>341</v>
      </c>
      <c r="N41" s="21"/>
      <c r="O41" s="180" t="s">
        <v>429</v>
      </c>
      <c r="P41" s="20" t="s">
        <v>77</v>
      </c>
      <c r="Q41" s="22"/>
    </row>
    <row r="42" spans="2:17" s="15" customFormat="1" ht="10.5" customHeight="1" x14ac:dyDescent="0.25">
      <c r="B42" s="19">
        <f t="shared" si="0"/>
        <v>32</v>
      </c>
      <c r="C42" s="19" t="s">
        <v>421</v>
      </c>
      <c r="D42" s="20" t="s">
        <v>406</v>
      </c>
      <c r="E42" s="20"/>
      <c r="F42" s="101" t="s">
        <v>407</v>
      </c>
      <c r="G42" s="20">
        <v>3375</v>
      </c>
      <c r="H42" s="21" t="s">
        <v>204</v>
      </c>
      <c r="I42" s="20">
        <v>176</v>
      </c>
      <c r="J42" s="21" t="s">
        <v>140</v>
      </c>
      <c r="K42" s="53">
        <v>16384</v>
      </c>
      <c r="L42" s="20" t="s">
        <v>75</v>
      </c>
      <c r="M42" s="21" t="s">
        <v>420</v>
      </c>
      <c r="N42" s="21"/>
      <c r="O42" s="180" t="s">
        <v>2121</v>
      </c>
      <c r="P42" s="20">
        <v>1</v>
      </c>
      <c r="Q42" s="22"/>
    </row>
    <row r="43" spans="2:17" s="15" customFormat="1" ht="21" customHeight="1" x14ac:dyDescent="0.25">
      <c r="B43" s="19">
        <f t="shared" si="0"/>
        <v>33</v>
      </c>
      <c r="C43" s="19" t="s">
        <v>200</v>
      </c>
      <c r="D43" s="20" t="s">
        <v>27</v>
      </c>
      <c r="E43" s="20"/>
      <c r="F43" s="272" t="s">
        <v>2116</v>
      </c>
      <c r="G43" s="20">
        <v>3553</v>
      </c>
      <c r="H43" s="21" t="s">
        <v>77</v>
      </c>
      <c r="I43" s="21">
        <v>172</v>
      </c>
      <c r="J43" s="21" t="s">
        <v>140</v>
      </c>
      <c r="K43" s="51">
        <v>131072</v>
      </c>
      <c r="L43" s="20" t="s">
        <v>75</v>
      </c>
      <c r="M43" s="21" t="s">
        <v>47</v>
      </c>
      <c r="N43" s="21" t="s">
        <v>68</v>
      </c>
      <c r="O43" s="20" t="s">
        <v>330</v>
      </c>
      <c r="P43" s="20" t="s">
        <v>77</v>
      </c>
      <c r="Q43" s="22"/>
    </row>
    <row r="44" spans="2:17" s="15" customFormat="1" ht="10.5" customHeight="1" x14ac:dyDescent="0.25">
      <c r="B44" s="19">
        <f t="shared" si="0"/>
        <v>34</v>
      </c>
      <c r="C44" s="19" t="s">
        <v>206</v>
      </c>
      <c r="D44" s="20" t="s">
        <v>342</v>
      </c>
      <c r="E44" s="20"/>
      <c r="F44" s="102" t="s">
        <v>331</v>
      </c>
      <c r="G44" s="20">
        <v>3504</v>
      </c>
      <c r="H44" s="21" t="s">
        <v>77</v>
      </c>
      <c r="I44" s="21">
        <v>12</v>
      </c>
      <c r="J44" s="21" t="s">
        <v>140</v>
      </c>
      <c r="K44" s="51">
        <v>8192</v>
      </c>
      <c r="L44" s="21" t="s">
        <v>75</v>
      </c>
      <c r="M44" s="21" t="s">
        <v>207</v>
      </c>
      <c r="N44" s="21" t="s">
        <v>45</v>
      </c>
      <c r="O44" s="20" t="s">
        <v>330</v>
      </c>
      <c r="P44" s="20" t="s">
        <v>77</v>
      </c>
      <c r="Q44" s="22"/>
    </row>
    <row r="45" spans="2:17" s="15" customFormat="1" ht="10.5" customHeight="1" x14ac:dyDescent="0.25">
      <c r="B45" s="19">
        <f t="shared" si="0"/>
        <v>35</v>
      </c>
      <c r="C45" s="19" t="s">
        <v>65</v>
      </c>
      <c r="D45" s="20" t="s">
        <v>157</v>
      </c>
      <c r="E45" s="20"/>
      <c r="F45" s="101" t="s">
        <v>428</v>
      </c>
      <c r="G45" s="20">
        <v>3202</v>
      </c>
      <c r="H45" s="21">
        <v>3</v>
      </c>
      <c r="I45" s="21">
        <v>176</v>
      </c>
      <c r="J45" s="21" t="s">
        <v>140</v>
      </c>
      <c r="K45" s="51">
        <v>65536</v>
      </c>
      <c r="L45" s="20" t="s">
        <v>75</v>
      </c>
      <c r="M45" s="21" t="s">
        <v>173</v>
      </c>
      <c r="N45" s="21" t="s">
        <v>201</v>
      </c>
      <c r="O45" s="20" t="s">
        <v>330</v>
      </c>
      <c r="P45" s="20">
        <v>3</v>
      </c>
      <c r="Q45" s="22"/>
    </row>
    <row r="46" spans="2:17" s="15" customFormat="1" ht="10.5" customHeight="1" x14ac:dyDescent="0.25">
      <c r="B46" s="19">
        <f t="shared" si="0"/>
        <v>36</v>
      </c>
      <c r="C46" s="19" t="s">
        <v>99</v>
      </c>
      <c r="D46" s="20" t="s">
        <v>96</v>
      </c>
      <c r="E46" s="20"/>
      <c r="F46" s="102" t="s">
        <v>422</v>
      </c>
      <c r="G46" s="20">
        <v>3076</v>
      </c>
      <c r="H46" s="21" t="s">
        <v>204</v>
      </c>
      <c r="I46" s="20">
        <v>176</v>
      </c>
      <c r="J46" s="20" t="s">
        <v>140</v>
      </c>
      <c r="K46" s="53">
        <v>16384</v>
      </c>
      <c r="L46" s="21" t="s">
        <v>75</v>
      </c>
      <c r="M46" s="21" t="s">
        <v>103</v>
      </c>
      <c r="N46" s="21" t="s">
        <v>106</v>
      </c>
      <c r="O46" s="20" t="s">
        <v>330</v>
      </c>
      <c r="P46" s="20" t="s">
        <v>204</v>
      </c>
      <c r="Q46" s="22"/>
    </row>
    <row r="47" spans="2:17" s="15" customFormat="1" ht="10.5" customHeight="1" x14ac:dyDescent="0.25">
      <c r="B47" s="19">
        <f t="shared" si="0"/>
        <v>37</v>
      </c>
      <c r="C47" s="19" t="s">
        <v>11</v>
      </c>
      <c r="D47" s="20" t="s">
        <v>57</v>
      </c>
      <c r="E47" s="20"/>
      <c r="F47" s="101" t="s">
        <v>253</v>
      </c>
      <c r="G47" s="20">
        <v>3306</v>
      </c>
      <c r="H47" s="21">
        <v>2</v>
      </c>
      <c r="I47" s="21">
        <v>176</v>
      </c>
      <c r="J47" s="21" t="s">
        <v>140</v>
      </c>
      <c r="K47" s="51">
        <v>65536</v>
      </c>
      <c r="L47" s="20" t="s">
        <v>75</v>
      </c>
      <c r="M47" s="21" t="s">
        <v>63</v>
      </c>
      <c r="N47" s="21" t="s">
        <v>42</v>
      </c>
      <c r="O47" s="20" t="s">
        <v>330</v>
      </c>
      <c r="P47" s="20">
        <v>2</v>
      </c>
      <c r="Q47" s="22"/>
    </row>
    <row r="48" spans="2:17" s="15" customFormat="1" ht="10.5" customHeight="1" x14ac:dyDescent="0.25">
      <c r="B48" s="19">
        <f t="shared" si="0"/>
        <v>38</v>
      </c>
      <c r="C48" s="19" t="s">
        <v>12</v>
      </c>
      <c r="D48" s="20" t="s">
        <v>33</v>
      </c>
      <c r="E48" s="20"/>
      <c r="F48" s="105">
        <v>13.5</v>
      </c>
      <c r="G48" s="20">
        <v>3276</v>
      </c>
      <c r="H48" s="21">
        <v>2</v>
      </c>
      <c r="I48" s="21">
        <v>128</v>
      </c>
      <c r="J48" s="21" t="s">
        <v>140</v>
      </c>
      <c r="K48" s="51">
        <v>16384</v>
      </c>
      <c r="L48" s="20" t="s">
        <v>75</v>
      </c>
      <c r="M48" s="21" t="s">
        <v>64</v>
      </c>
      <c r="N48" s="21" t="s">
        <v>39</v>
      </c>
      <c r="O48" s="180" t="s">
        <v>338</v>
      </c>
      <c r="P48" s="20">
        <v>3</v>
      </c>
      <c r="Q48" s="22"/>
    </row>
    <row r="49" spans="1:17" s="15" customFormat="1" ht="10.5" customHeight="1" x14ac:dyDescent="0.25">
      <c r="B49" s="19">
        <f t="shared" si="0"/>
        <v>39</v>
      </c>
      <c r="C49" s="19" t="s">
        <v>346</v>
      </c>
      <c r="D49" s="20" t="s">
        <v>345</v>
      </c>
      <c r="E49" s="20"/>
      <c r="F49" s="105" t="s">
        <v>423</v>
      </c>
      <c r="G49" s="20">
        <v>2996</v>
      </c>
      <c r="H49" s="21" t="s">
        <v>204</v>
      </c>
      <c r="I49" s="21">
        <v>176</v>
      </c>
      <c r="J49" s="21" t="s">
        <v>140</v>
      </c>
      <c r="K49" s="51">
        <v>65536</v>
      </c>
      <c r="L49" s="20" t="s">
        <v>75</v>
      </c>
      <c r="M49" s="21" t="s">
        <v>400</v>
      </c>
      <c r="N49" s="21"/>
      <c r="O49" s="20" t="s">
        <v>330</v>
      </c>
      <c r="P49" s="20" t="s">
        <v>204</v>
      </c>
      <c r="Q49" s="29"/>
    </row>
    <row r="50" spans="1:17" s="15" customFormat="1" ht="10.5" customHeight="1" x14ac:dyDescent="0.25">
      <c r="B50" s="19">
        <f t="shared" si="0"/>
        <v>40</v>
      </c>
      <c r="C50" s="19" t="s">
        <v>136</v>
      </c>
      <c r="D50" s="20" t="s">
        <v>135</v>
      </c>
      <c r="E50" s="20"/>
      <c r="F50" s="102" t="s">
        <v>466</v>
      </c>
      <c r="G50" s="20">
        <v>3355</v>
      </c>
      <c r="H50" s="21">
        <v>2</v>
      </c>
      <c r="I50" s="21">
        <v>176</v>
      </c>
      <c r="J50" s="21" t="s">
        <v>140</v>
      </c>
      <c r="K50" s="51">
        <v>65536</v>
      </c>
      <c r="L50" s="20" t="s">
        <v>2</v>
      </c>
      <c r="M50" s="21" t="s">
        <v>137</v>
      </c>
      <c r="N50" s="21" t="s">
        <v>146</v>
      </c>
      <c r="O50" s="20" t="s">
        <v>330</v>
      </c>
      <c r="P50" s="20">
        <v>2</v>
      </c>
      <c r="Q50" s="29"/>
    </row>
    <row r="51" spans="1:17" s="15" customFormat="1" ht="11.25" customHeight="1" x14ac:dyDescent="0.25">
      <c r="B51" s="19">
        <f t="shared" si="0"/>
        <v>41</v>
      </c>
      <c r="C51" s="150" t="s">
        <v>98</v>
      </c>
      <c r="D51" s="150" t="s">
        <v>97</v>
      </c>
      <c r="E51" s="150"/>
      <c r="F51" s="101" t="s">
        <v>318</v>
      </c>
      <c r="G51" s="20">
        <v>3426</v>
      </c>
      <c r="H51" s="21">
        <v>1</v>
      </c>
      <c r="I51" s="149">
        <v>176</v>
      </c>
      <c r="J51" s="149" t="s">
        <v>140</v>
      </c>
      <c r="K51" s="51">
        <v>65536</v>
      </c>
      <c r="L51" s="150" t="s">
        <v>75</v>
      </c>
      <c r="M51" s="149" t="s">
        <v>102</v>
      </c>
      <c r="N51" s="149" t="s">
        <v>105</v>
      </c>
      <c r="O51" s="20" t="s">
        <v>330</v>
      </c>
      <c r="P51" s="20">
        <v>1</v>
      </c>
      <c r="Q51" s="29"/>
    </row>
    <row r="52" spans="1:17" ht="0.95" customHeight="1" x14ac:dyDescent="0.25">
      <c r="B52" s="282">
        <f t="shared" si="0"/>
        <v>42</v>
      </c>
      <c r="C52" s="182"/>
      <c r="D52" s="183"/>
      <c r="E52" s="183"/>
      <c r="F52" s="183"/>
      <c r="G52" s="183"/>
      <c r="H52" s="183"/>
      <c r="I52" s="184"/>
      <c r="J52" s="184"/>
      <c r="K52" s="185"/>
      <c r="L52" s="183"/>
      <c r="M52" s="184"/>
      <c r="N52" s="184"/>
      <c r="O52" s="184"/>
      <c r="P52" s="200"/>
    </row>
    <row r="53" spans="1:17" s="6" customFormat="1" ht="12" x14ac:dyDescent="0.25">
      <c r="A53" s="148" t="s">
        <v>309</v>
      </c>
      <c r="B53" s="148" t="s">
        <v>309</v>
      </c>
      <c r="C53" s="148" t="s">
        <v>309</v>
      </c>
      <c r="D53" s="148" t="s">
        <v>309</v>
      </c>
      <c r="E53" s="148"/>
      <c r="F53" s="148" t="s">
        <v>309</v>
      </c>
      <c r="G53" s="148" t="s">
        <v>309</v>
      </c>
      <c r="H53" s="148" t="s">
        <v>309</v>
      </c>
      <c r="I53" s="148" t="s">
        <v>309</v>
      </c>
      <c r="J53" s="148" t="s">
        <v>309</v>
      </c>
      <c r="K53" s="186" t="s">
        <v>309</v>
      </c>
      <c r="L53" s="148" t="s">
        <v>309</v>
      </c>
      <c r="M53" s="148" t="s">
        <v>309</v>
      </c>
      <c r="N53" s="148" t="s">
        <v>309</v>
      </c>
      <c r="O53" s="147" t="s">
        <v>309</v>
      </c>
      <c r="P53" s="147" t="s">
        <v>309</v>
      </c>
    </row>
    <row r="56" spans="1:17" s="15" customFormat="1" ht="10.5" customHeight="1" x14ac:dyDescent="0.25">
      <c r="B56" s="57">
        <f>B55+1</f>
        <v>1</v>
      </c>
      <c r="C56" s="57" t="s">
        <v>17</v>
      </c>
      <c r="D56" s="16" t="s">
        <v>6</v>
      </c>
      <c r="E56" s="16"/>
      <c r="F56" s="100">
        <v>0.95123000000000002</v>
      </c>
      <c r="G56" s="16">
        <v>3750</v>
      </c>
      <c r="H56" s="17">
        <v>1</v>
      </c>
      <c r="I56" s="17">
        <v>176</v>
      </c>
      <c r="J56" s="17" t="s">
        <v>140</v>
      </c>
      <c r="K56" s="31">
        <v>8192</v>
      </c>
      <c r="L56" s="16" t="s">
        <v>2</v>
      </c>
      <c r="M56" s="17" t="s">
        <v>48</v>
      </c>
      <c r="N56" s="17" t="s">
        <v>38</v>
      </c>
      <c r="O56" s="16" t="s">
        <v>330</v>
      </c>
      <c r="P56" s="20">
        <v>1</v>
      </c>
      <c r="Q56" s="18"/>
    </row>
    <row r="57" spans="1:17" s="15" customFormat="1" ht="10.5" customHeight="1" x14ac:dyDescent="0.25">
      <c r="B57" s="57">
        <f t="shared" ref="B57:B73" si="1">B56+1</f>
        <v>2</v>
      </c>
      <c r="C57" s="19" t="s">
        <v>220</v>
      </c>
      <c r="D57" s="20" t="s">
        <v>152</v>
      </c>
      <c r="E57" s="20"/>
      <c r="F57" s="102">
        <v>2.1</v>
      </c>
      <c r="G57" s="20">
        <v>3353</v>
      </c>
      <c r="H57" s="21" t="s">
        <v>204</v>
      </c>
      <c r="I57" s="21">
        <v>16</v>
      </c>
      <c r="J57" s="21" t="s">
        <v>140</v>
      </c>
      <c r="K57" s="51">
        <v>16384</v>
      </c>
      <c r="L57" s="16" t="s">
        <v>2</v>
      </c>
      <c r="M57" s="21" t="s">
        <v>153</v>
      </c>
      <c r="N57" s="21" t="s">
        <v>88</v>
      </c>
      <c r="O57" s="97" t="s">
        <v>2</v>
      </c>
      <c r="P57" s="97" t="s">
        <v>2</v>
      </c>
      <c r="Q57" s="22"/>
    </row>
    <row r="58" spans="1:17" s="15" customFormat="1" ht="10.5" customHeight="1" x14ac:dyDescent="0.25">
      <c r="B58" s="57">
        <f t="shared" si="1"/>
        <v>3</v>
      </c>
      <c r="C58" s="19" t="s">
        <v>352</v>
      </c>
      <c r="D58" s="20" t="s">
        <v>351</v>
      </c>
      <c r="E58" s="20"/>
      <c r="F58" s="20">
        <v>3.74</v>
      </c>
      <c r="G58" s="20"/>
      <c r="H58" s="21">
        <v>2</v>
      </c>
      <c r="I58" s="21">
        <v>64</v>
      </c>
      <c r="J58" s="21" t="s">
        <v>82</v>
      </c>
      <c r="K58" s="51">
        <v>1200</v>
      </c>
      <c r="L58" s="20"/>
      <c r="M58" s="21" t="s">
        <v>78</v>
      </c>
      <c r="N58" s="21"/>
      <c r="O58" s="20"/>
      <c r="P58" s="20"/>
      <c r="Q58" s="22"/>
    </row>
    <row r="59" spans="1:17" s="15" customFormat="1" ht="10.5" customHeight="1" x14ac:dyDescent="0.25">
      <c r="B59" s="57">
        <f t="shared" si="1"/>
        <v>4</v>
      </c>
      <c r="C59" s="19" t="s">
        <v>93</v>
      </c>
      <c r="D59" s="20" t="s">
        <v>32</v>
      </c>
      <c r="E59" s="20"/>
      <c r="F59" s="101">
        <v>2</v>
      </c>
      <c r="G59" s="20">
        <v>3728</v>
      </c>
      <c r="H59" s="21">
        <v>1</v>
      </c>
      <c r="I59" s="21">
        <v>32</v>
      </c>
      <c r="J59" s="21" t="s">
        <v>140</v>
      </c>
      <c r="K59" s="51">
        <v>16384</v>
      </c>
      <c r="L59" s="20" t="s">
        <v>75</v>
      </c>
      <c r="M59" s="21" t="s">
        <v>51</v>
      </c>
      <c r="N59" s="21" t="s">
        <v>39</v>
      </c>
      <c r="O59" s="180" t="s">
        <v>338</v>
      </c>
      <c r="P59" s="20">
        <v>2</v>
      </c>
      <c r="Q59" s="22"/>
    </row>
    <row r="60" spans="1:17" s="15" customFormat="1" ht="10.5" customHeight="1" x14ac:dyDescent="0.25">
      <c r="B60" s="57">
        <f t="shared" si="1"/>
        <v>5</v>
      </c>
      <c r="C60" s="19" t="s">
        <v>178</v>
      </c>
      <c r="D60" s="20" t="s">
        <v>177</v>
      </c>
      <c r="E60" s="20"/>
      <c r="F60" s="23">
        <v>1.01</v>
      </c>
      <c r="G60" s="20"/>
      <c r="H60" s="21"/>
      <c r="I60" s="21">
        <v>43</v>
      </c>
      <c r="J60" s="21" t="s">
        <v>140</v>
      </c>
      <c r="K60" s="51">
        <v>16384</v>
      </c>
      <c r="L60" s="20" t="s">
        <v>179</v>
      </c>
      <c r="M60" s="21" t="s">
        <v>180</v>
      </c>
      <c r="N60" s="21" t="s">
        <v>181</v>
      </c>
      <c r="O60" s="20" t="s">
        <v>194</v>
      </c>
      <c r="P60" s="20"/>
      <c r="Q60" s="22"/>
    </row>
    <row r="61" spans="1:17" s="15" customFormat="1" ht="10.5" customHeight="1" x14ac:dyDescent="0.25">
      <c r="B61" s="57">
        <f t="shared" si="1"/>
        <v>6</v>
      </c>
      <c r="C61" s="19" t="s">
        <v>87</v>
      </c>
      <c r="D61" s="20" t="s">
        <v>7</v>
      </c>
      <c r="E61" s="20"/>
      <c r="F61" s="101" t="s">
        <v>221</v>
      </c>
      <c r="G61" s="20"/>
      <c r="H61" s="21"/>
      <c r="I61" s="21">
        <v>43</v>
      </c>
      <c r="J61" s="21" t="s">
        <v>140</v>
      </c>
      <c r="K61" s="51">
        <v>16384</v>
      </c>
      <c r="L61" s="20" t="s">
        <v>75</v>
      </c>
      <c r="M61" s="21" t="s">
        <v>52</v>
      </c>
      <c r="N61" s="21" t="s">
        <v>43</v>
      </c>
      <c r="O61" s="20" t="s">
        <v>195</v>
      </c>
      <c r="P61" s="20"/>
      <c r="Q61" s="22"/>
    </row>
    <row r="62" spans="1:17" s="15" customFormat="1" ht="10.5" customHeight="1" x14ac:dyDescent="0.25">
      <c r="B62" s="57">
        <f t="shared" si="1"/>
        <v>7</v>
      </c>
      <c r="C62" s="19" t="s">
        <v>20</v>
      </c>
      <c r="D62" s="20" t="s">
        <v>35</v>
      </c>
      <c r="E62" s="20"/>
      <c r="F62" s="101" t="s">
        <v>254</v>
      </c>
      <c r="G62" s="20">
        <v>3600</v>
      </c>
      <c r="H62" s="21">
        <v>2</v>
      </c>
      <c r="I62" s="21">
        <v>176</v>
      </c>
      <c r="J62" s="21" t="s">
        <v>140</v>
      </c>
      <c r="K62" s="51">
        <v>16384</v>
      </c>
      <c r="L62" s="20" t="s">
        <v>2</v>
      </c>
      <c r="M62" s="21" t="s">
        <v>53</v>
      </c>
      <c r="N62" s="21" t="s">
        <v>44</v>
      </c>
      <c r="O62" s="20" t="s">
        <v>330</v>
      </c>
      <c r="P62" s="20">
        <v>2</v>
      </c>
      <c r="Q62" s="22"/>
    </row>
    <row r="63" spans="1:17" s="15" customFormat="1" ht="10.5" customHeight="1" x14ac:dyDescent="0.25">
      <c r="B63" s="57">
        <f t="shared" si="1"/>
        <v>8</v>
      </c>
      <c r="C63" s="19" t="s">
        <v>85</v>
      </c>
      <c r="D63" s="20" t="s">
        <v>26</v>
      </c>
      <c r="E63" s="20"/>
      <c r="F63" s="102">
        <v>6.03</v>
      </c>
      <c r="G63" s="16">
        <v>3854</v>
      </c>
      <c r="H63" s="21" t="s">
        <v>77</v>
      </c>
      <c r="I63" s="21">
        <v>64</v>
      </c>
      <c r="J63" s="21" t="s">
        <v>140</v>
      </c>
      <c r="K63" s="51">
        <v>65536</v>
      </c>
      <c r="L63" s="20" t="s">
        <v>75</v>
      </c>
      <c r="M63" s="20" t="s">
        <v>54</v>
      </c>
      <c r="N63" s="21" t="s">
        <v>45</v>
      </c>
      <c r="O63" s="181" t="s">
        <v>338</v>
      </c>
      <c r="P63" s="20">
        <v>1</v>
      </c>
      <c r="Q63" s="22"/>
    </row>
    <row r="64" spans="1:17" s="15" customFormat="1" ht="10.5" customHeight="1" x14ac:dyDescent="0.25">
      <c r="B64" s="57">
        <f t="shared" si="1"/>
        <v>9</v>
      </c>
      <c r="C64" s="19" t="s">
        <v>22</v>
      </c>
      <c r="D64" s="20" t="s">
        <v>8</v>
      </c>
      <c r="E64" s="20"/>
      <c r="F64" s="101">
        <v>8.1</v>
      </c>
      <c r="G64" s="16"/>
      <c r="H64" s="21"/>
      <c r="I64" s="21">
        <v>43</v>
      </c>
      <c r="J64" s="21" t="s">
        <v>140</v>
      </c>
      <c r="K64" s="51">
        <v>16384</v>
      </c>
      <c r="L64" s="20" t="s">
        <v>75</v>
      </c>
      <c r="M64" s="21" t="s">
        <v>55</v>
      </c>
      <c r="N64" s="21" t="s">
        <v>43</v>
      </c>
      <c r="O64" s="16" t="s">
        <v>195</v>
      </c>
      <c r="P64" s="16"/>
      <c r="Q64" s="22"/>
    </row>
    <row r="65" spans="1:17" x14ac:dyDescent="0.25">
      <c r="A65" s="15"/>
      <c r="B65" s="57">
        <f t="shared" si="1"/>
        <v>10</v>
      </c>
      <c r="C65" s="208" t="s">
        <v>186</v>
      </c>
      <c r="D65" s="95" t="s">
        <v>185</v>
      </c>
      <c r="E65" s="95"/>
      <c r="F65" s="209" t="s">
        <v>208</v>
      </c>
      <c r="G65" s="95"/>
      <c r="H65" s="211"/>
      <c r="I65" s="211">
        <v>43</v>
      </c>
      <c r="J65" s="211" t="s">
        <v>82</v>
      </c>
      <c r="K65" s="212">
        <v>16384</v>
      </c>
      <c r="L65" s="95" t="s">
        <v>179</v>
      </c>
      <c r="M65" s="211" t="s">
        <v>190</v>
      </c>
      <c r="N65" s="211" t="s">
        <v>43</v>
      </c>
      <c r="O65" s="95" t="s">
        <v>89</v>
      </c>
      <c r="P65" s="95"/>
      <c r="Q65" s="215"/>
    </row>
    <row r="66" spans="1:17" x14ac:dyDescent="0.25">
      <c r="A66" s="15"/>
      <c r="B66" s="57">
        <f t="shared" si="1"/>
        <v>11</v>
      </c>
      <c r="C66" s="208" t="s">
        <v>149</v>
      </c>
      <c r="D66" s="95" t="s">
        <v>187</v>
      </c>
      <c r="E66" s="95"/>
      <c r="F66" s="210" t="s">
        <v>317</v>
      </c>
      <c r="G66" s="95">
        <v>3854</v>
      </c>
      <c r="H66" s="211">
        <v>1</v>
      </c>
      <c r="I66" s="211">
        <v>128</v>
      </c>
      <c r="J66" s="211" t="s">
        <v>140</v>
      </c>
      <c r="K66" s="212">
        <v>32768</v>
      </c>
      <c r="L66" s="95" t="s">
        <v>75</v>
      </c>
      <c r="M66" s="211" t="s">
        <v>141</v>
      </c>
      <c r="N66" s="211" t="s">
        <v>39</v>
      </c>
      <c r="O66" s="213" t="s">
        <v>339</v>
      </c>
      <c r="P66" s="95">
        <v>1</v>
      </c>
      <c r="Q66" s="215"/>
    </row>
    <row r="67" spans="1:17" s="15" customFormat="1" ht="10.5" customHeight="1" x14ac:dyDescent="0.25">
      <c r="B67" s="57">
        <f t="shared" si="1"/>
        <v>12</v>
      </c>
      <c r="C67" s="19" t="s">
        <v>16</v>
      </c>
      <c r="D67" s="20" t="s">
        <v>30</v>
      </c>
      <c r="E67" s="20"/>
      <c r="F67" s="102" t="s">
        <v>316</v>
      </c>
      <c r="G67" s="20">
        <v>3836</v>
      </c>
      <c r="H67" s="21">
        <v>1</v>
      </c>
      <c r="I67" s="21">
        <v>176</v>
      </c>
      <c r="J67" s="21" t="s">
        <v>140</v>
      </c>
      <c r="K67" s="51">
        <v>65536</v>
      </c>
      <c r="L67" s="20" t="s">
        <v>75</v>
      </c>
      <c r="M67" s="20" t="s">
        <v>59</v>
      </c>
      <c r="N67" s="21" t="s">
        <v>39</v>
      </c>
      <c r="O67" s="20" t="s">
        <v>330</v>
      </c>
      <c r="P67" s="20">
        <v>1</v>
      </c>
      <c r="Q67" s="22"/>
    </row>
    <row r="68" spans="1:17" s="15" customFormat="1" ht="10.5" customHeight="1" x14ac:dyDescent="0.25">
      <c r="B68" s="57">
        <f t="shared" si="1"/>
        <v>13</v>
      </c>
      <c r="C68" s="19" t="s">
        <v>210</v>
      </c>
      <c r="D68" s="20" t="s">
        <v>209</v>
      </c>
      <c r="E68" s="20"/>
      <c r="F68" s="102" t="s">
        <v>211</v>
      </c>
      <c r="G68" s="20"/>
      <c r="H68" s="21"/>
      <c r="I68" s="20">
        <v>33</v>
      </c>
      <c r="J68" s="21" t="s">
        <v>140</v>
      </c>
      <c r="K68" s="53" t="s">
        <v>2</v>
      </c>
      <c r="L68" s="20" t="s">
        <v>75</v>
      </c>
      <c r="M68" s="20" t="s">
        <v>226</v>
      </c>
      <c r="N68" s="20" t="s">
        <v>2</v>
      </c>
      <c r="O68" s="20" t="s">
        <v>2</v>
      </c>
      <c r="P68" s="20"/>
      <c r="Q68" s="22"/>
    </row>
    <row r="69" spans="1:17" s="15" customFormat="1" ht="10.5" customHeight="1" x14ac:dyDescent="0.25">
      <c r="B69" s="57">
        <f t="shared" si="1"/>
        <v>14</v>
      </c>
      <c r="C69" s="19" t="s">
        <v>21</v>
      </c>
      <c r="D69" s="20" t="s">
        <v>29</v>
      </c>
      <c r="E69" s="20"/>
      <c r="F69" s="104">
        <v>2.4</v>
      </c>
      <c r="G69" s="20"/>
      <c r="H69" s="21"/>
      <c r="I69" s="21">
        <v>32</v>
      </c>
      <c r="J69" s="21" t="s">
        <v>140</v>
      </c>
      <c r="K69" s="51">
        <v>16384</v>
      </c>
      <c r="L69" s="20" t="s">
        <v>2</v>
      </c>
      <c r="M69" s="21" t="s">
        <v>61</v>
      </c>
      <c r="N69" s="21" t="s">
        <v>39</v>
      </c>
      <c r="O69" s="20" t="s">
        <v>219</v>
      </c>
      <c r="P69" s="20"/>
      <c r="Q69" s="22"/>
    </row>
    <row r="70" spans="1:17" s="15" customFormat="1" ht="10.5" customHeight="1" x14ac:dyDescent="0.25">
      <c r="B70" s="57">
        <f t="shared" si="1"/>
        <v>15</v>
      </c>
      <c r="C70" s="19" t="s">
        <v>238</v>
      </c>
      <c r="D70" s="20" t="s">
        <v>237</v>
      </c>
      <c r="E70" s="20"/>
      <c r="F70" s="102" t="s">
        <v>319</v>
      </c>
      <c r="G70" s="20">
        <v>3550</v>
      </c>
      <c r="H70" s="21" t="s">
        <v>204</v>
      </c>
      <c r="I70" s="21">
        <v>176</v>
      </c>
      <c r="J70" s="21" t="s">
        <v>140</v>
      </c>
      <c r="K70" s="51">
        <v>65536</v>
      </c>
      <c r="L70" s="20" t="s">
        <v>75</v>
      </c>
      <c r="M70" s="21" t="s">
        <v>139</v>
      </c>
      <c r="N70" s="21"/>
      <c r="O70" s="180" t="s">
        <v>339</v>
      </c>
      <c r="P70" s="20">
        <v>2</v>
      </c>
      <c r="Q70" s="22"/>
    </row>
    <row r="71" spans="1:17" s="15" customFormat="1" ht="10.5" customHeight="1" x14ac:dyDescent="0.25">
      <c r="B71" s="57">
        <f t="shared" si="1"/>
        <v>16</v>
      </c>
      <c r="C71" s="19" t="s">
        <v>100</v>
      </c>
      <c r="D71" s="20" t="s">
        <v>95</v>
      </c>
      <c r="E71" s="20"/>
      <c r="F71" s="101">
        <v>0.28699999999999998</v>
      </c>
      <c r="G71" s="20"/>
      <c r="H71" s="21"/>
      <c r="I71" s="21">
        <v>43</v>
      </c>
      <c r="J71" s="21" t="s">
        <v>140</v>
      </c>
      <c r="K71" s="51">
        <v>16384</v>
      </c>
      <c r="L71" s="20" t="s">
        <v>75</v>
      </c>
      <c r="M71" s="21" t="s">
        <v>104</v>
      </c>
      <c r="N71" s="21" t="s">
        <v>107</v>
      </c>
      <c r="O71" s="20" t="s">
        <v>218</v>
      </c>
      <c r="P71" s="20"/>
      <c r="Q71" s="22"/>
    </row>
    <row r="72" spans="1:17" s="15" customFormat="1" ht="10.5" customHeight="1" x14ac:dyDescent="0.25">
      <c r="B72" s="57">
        <f t="shared" si="1"/>
        <v>17</v>
      </c>
      <c r="C72" s="19" t="s">
        <v>10</v>
      </c>
      <c r="D72" s="20" t="s">
        <v>31</v>
      </c>
      <c r="E72" s="20"/>
      <c r="F72" s="101" t="s">
        <v>145</v>
      </c>
      <c r="G72" s="20">
        <v>3669</v>
      </c>
      <c r="H72" s="21">
        <v>2</v>
      </c>
      <c r="I72" s="21">
        <v>176</v>
      </c>
      <c r="J72" s="21" t="s">
        <v>140</v>
      </c>
      <c r="K72" s="51">
        <v>65536</v>
      </c>
      <c r="L72" s="20" t="s">
        <v>75</v>
      </c>
      <c r="M72" s="21" t="s">
        <v>62</v>
      </c>
      <c r="N72" s="21" t="s">
        <v>46</v>
      </c>
      <c r="O72" s="180" t="s">
        <v>338</v>
      </c>
      <c r="P72" s="20" t="s">
        <v>204</v>
      </c>
      <c r="Q72" s="22"/>
    </row>
    <row r="73" spans="1:17" s="15" customFormat="1" ht="10.5" customHeight="1" x14ac:dyDescent="0.25">
      <c r="B73" s="57">
        <f t="shared" si="1"/>
        <v>18</v>
      </c>
      <c r="C73" s="19" t="s">
        <v>162</v>
      </c>
      <c r="D73" s="20" t="s">
        <v>161</v>
      </c>
      <c r="E73" s="20"/>
      <c r="F73" s="101" t="s">
        <v>163</v>
      </c>
      <c r="G73" s="20"/>
      <c r="H73" s="21"/>
      <c r="I73" s="21">
        <v>42</v>
      </c>
      <c r="J73" s="21" t="s">
        <v>140</v>
      </c>
      <c r="K73" s="51">
        <v>16384</v>
      </c>
      <c r="L73" s="20" t="s">
        <v>75</v>
      </c>
      <c r="M73" s="21" t="s">
        <v>170</v>
      </c>
      <c r="N73" s="21" t="s">
        <v>40</v>
      </c>
      <c r="O73" s="20" t="s">
        <v>218</v>
      </c>
      <c r="P73" s="20"/>
      <c r="Q73" s="22"/>
    </row>
    <row r="74" spans="1:17" s="15" customFormat="1" ht="10.5" customHeight="1" x14ac:dyDescent="0.25">
      <c r="B74" s="57">
        <f>B15+1</f>
        <v>6</v>
      </c>
      <c r="C74" s="19" t="s">
        <v>23</v>
      </c>
      <c r="D74" s="20" t="s">
        <v>28</v>
      </c>
      <c r="E74" s="20"/>
      <c r="F74" s="101" t="s">
        <v>353</v>
      </c>
      <c r="G74" s="16"/>
      <c r="H74" s="21">
        <v>2</v>
      </c>
      <c r="I74" s="51">
        <v>64</v>
      </c>
      <c r="J74" s="21" t="s">
        <v>140</v>
      </c>
      <c r="K74" s="51">
        <v>65536</v>
      </c>
      <c r="L74" s="16" t="s">
        <v>2</v>
      </c>
      <c r="M74" s="21" t="s">
        <v>398</v>
      </c>
      <c r="N74" s="21"/>
      <c r="O74" s="16"/>
      <c r="P74" s="16"/>
      <c r="Q74" s="22"/>
    </row>
  </sheetData>
  <sortState xmlns:xlrd2="http://schemas.microsoft.com/office/spreadsheetml/2017/richdata2" ref="A56:Q74">
    <sortCondition ref="D56:D74"/>
  </sortState>
  <mergeCells count="9">
    <mergeCell ref="O8:P9"/>
    <mergeCell ref="N8:N9"/>
    <mergeCell ref="B8:B9"/>
    <mergeCell ref="I8:I9"/>
    <mergeCell ref="L8:L9"/>
    <mergeCell ref="M8:M9"/>
    <mergeCell ref="C8:D8"/>
    <mergeCell ref="K8:K9"/>
    <mergeCell ref="F8:H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H78"/>
  <sheetViews>
    <sheetView zoomScale="136" zoomScaleNormal="136" workbookViewId="0"/>
  </sheetViews>
  <sheetFormatPr defaultColWidth="9.140625" defaultRowHeight="12" x14ac:dyDescent="0.2"/>
  <cols>
    <col min="1" max="1" width="1.7109375" style="124" customWidth="1"/>
    <col min="2" max="2" width="10.7109375" style="38" customWidth="1"/>
    <col min="3" max="3" width="1.7109375" style="38" customWidth="1"/>
    <col min="4" max="4" width="2.7109375" style="109" customWidth="1"/>
    <col min="5" max="5" width="30.28515625" style="114" customWidth="1"/>
    <col min="6" max="6" width="4.42578125" style="38" customWidth="1"/>
    <col min="7" max="7" width="4" style="39" customWidth="1"/>
    <col min="8" max="8" width="1.7109375" style="107" customWidth="1"/>
    <col min="9" max="9" width="4.7109375" style="39" customWidth="1"/>
    <col min="10" max="10" width="6.28515625" style="120" customWidth="1"/>
    <col min="11" max="11" width="4.7109375" style="115" customWidth="1"/>
    <col min="12" max="12" width="0.85546875" style="116" customWidth="1"/>
    <col min="13" max="13" width="8.7109375" style="116" customWidth="1"/>
    <col min="14" max="14" width="8.7109375" style="117" customWidth="1"/>
    <col min="15" max="20" width="8.7109375" style="108" customWidth="1"/>
    <col min="21" max="23" width="3.7109375" style="108" customWidth="1"/>
    <col min="24" max="24" width="3.7109375" style="116" customWidth="1"/>
    <col min="25" max="25" width="8.7109375" style="120" customWidth="1"/>
    <col min="26" max="26" width="4.7109375" style="108" customWidth="1"/>
    <col min="27" max="28" width="4.7109375" style="38" customWidth="1"/>
    <col min="29" max="29" width="2.28515625" style="38" customWidth="1"/>
    <col min="30" max="30" width="23.7109375" style="38" customWidth="1"/>
    <col min="31" max="33" width="4.28515625" style="38" customWidth="1"/>
    <col min="34" max="34" width="6.7109375" style="38" customWidth="1"/>
    <col min="35" max="35" width="11.7109375" style="38" customWidth="1"/>
    <col min="36" max="36" width="8.7109375" style="38" customWidth="1"/>
    <col min="37" max="37" width="0.85546875" style="38" customWidth="1"/>
    <col min="38" max="38" width="13.7109375" style="38" customWidth="1"/>
    <col min="39" max="39" width="18.7109375" style="118" customWidth="1"/>
    <col min="40" max="40" width="3.28515625" style="118" customWidth="1"/>
    <col min="41" max="41" width="23.28515625" style="118" customWidth="1"/>
    <col min="42" max="42" width="33.28515625" style="119" customWidth="1"/>
    <col min="43" max="43" width="3.28515625" style="120" customWidth="1"/>
    <col min="44" max="44" width="20.7109375" style="120" customWidth="1"/>
    <col min="45" max="45" width="2.7109375" style="120" customWidth="1"/>
    <col min="46" max="46" width="10.28515625" style="120" customWidth="1"/>
    <col min="47" max="47" width="3.7109375" style="38" customWidth="1"/>
    <col min="48" max="48" width="21.7109375" style="121" customWidth="1"/>
    <col min="49" max="49" width="26.7109375" style="121" customWidth="1"/>
    <col min="50" max="50" width="3.7109375" style="38" hidden="1" customWidth="1"/>
    <col min="51" max="51" width="12.7109375" style="121" hidden="1" customWidth="1"/>
    <col min="52" max="52" width="3.7109375" style="122" customWidth="1"/>
    <col min="53" max="53" width="7.28515625" style="123" customWidth="1"/>
    <col min="54" max="54" width="9.140625" style="124"/>
    <col min="55" max="55" width="9.140625" style="38"/>
    <col min="56" max="56" width="3.7109375" style="38" hidden="1" customWidth="1"/>
    <col min="57" max="60" width="3.7109375" style="38" customWidth="1"/>
    <col min="61" max="16384" width="9.140625" style="124"/>
  </cols>
  <sheetData>
    <row r="1" spans="1:25" ht="18.75" x14ac:dyDescent="0.3">
      <c r="A1" s="112" t="s">
        <v>3058</v>
      </c>
      <c r="B1" s="113"/>
      <c r="C1" s="113"/>
    </row>
    <row r="2" spans="1:25" ht="18.75" x14ac:dyDescent="0.3">
      <c r="A2" s="112"/>
      <c r="B2" s="113"/>
      <c r="C2" s="113"/>
    </row>
    <row r="3" spans="1:25" ht="18.75" x14ac:dyDescent="0.3">
      <c r="A3" s="112"/>
      <c r="B3" s="113"/>
      <c r="C3" s="113"/>
    </row>
    <row r="4" spans="1:25" x14ac:dyDescent="0.2">
      <c r="B4" s="113" t="s">
        <v>457</v>
      </c>
      <c r="D4" s="187" t="s">
        <v>0</v>
      </c>
      <c r="E4" s="188" t="s">
        <v>9</v>
      </c>
      <c r="F4" s="195" t="s">
        <v>225</v>
      </c>
      <c r="G4" s="197" t="s">
        <v>380</v>
      </c>
      <c r="H4" s="197" t="s">
        <v>224</v>
      </c>
      <c r="I4" s="198" t="s">
        <v>389</v>
      </c>
      <c r="J4" s="196" t="s">
        <v>335</v>
      </c>
      <c r="K4" s="199" t="s">
        <v>2122</v>
      </c>
      <c r="L4" s="199"/>
      <c r="M4" s="199" t="s">
        <v>421</v>
      </c>
      <c r="N4" s="165" t="s">
        <v>412</v>
      </c>
      <c r="O4" s="161" t="s">
        <v>344</v>
      </c>
      <c r="P4" s="161" t="s">
        <v>160</v>
      </c>
      <c r="Q4" s="161" t="s">
        <v>147</v>
      </c>
      <c r="R4" s="161" t="s">
        <v>328</v>
      </c>
      <c r="S4" s="161" t="s">
        <v>232</v>
      </c>
      <c r="T4" s="161" t="s">
        <v>346</v>
      </c>
      <c r="U4" s="161" t="s">
        <v>213</v>
      </c>
      <c r="V4" s="161" t="s">
        <v>99</v>
      </c>
      <c r="W4" s="161" t="s">
        <v>183</v>
      </c>
      <c r="X4" s="199" t="s">
        <v>410</v>
      </c>
    </row>
    <row r="5" spans="1:25" x14ac:dyDescent="0.2">
      <c r="D5" s="151">
        <v>1</v>
      </c>
      <c r="E5" s="126" t="s">
        <v>430</v>
      </c>
      <c r="F5" s="40">
        <v>3375</v>
      </c>
      <c r="G5" s="41">
        <v>19</v>
      </c>
      <c r="H5" s="204">
        <v>0</v>
      </c>
      <c r="I5" s="41">
        <f>100*G5/22</f>
        <v>86.36363636363636</v>
      </c>
      <c r="J5" s="84">
        <v>191</v>
      </c>
      <c r="K5" s="274" t="s">
        <v>2150</v>
      </c>
      <c r="L5" s="318">
        <v>86.4</v>
      </c>
      <c r="M5" s="323"/>
      <c r="N5" s="321" t="s">
        <v>431</v>
      </c>
      <c r="O5" s="322" t="s">
        <v>431</v>
      </c>
      <c r="P5" s="322" t="s">
        <v>432</v>
      </c>
      <c r="Q5" s="322" t="s">
        <v>432</v>
      </c>
      <c r="R5" s="322" t="s">
        <v>433</v>
      </c>
      <c r="S5" s="322" t="s">
        <v>433</v>
      </c>
      <c r="T5" s="322" t="s">
        <v>433</v>
      </c>
      <c r="U5" s="322" t="s">
        <v>433</v>
      </c>
      <c r="V5" s="322" t="s">
        <v>432</v>
      </c>
      <c r="W5" s="322" t="s">
        <v>432</v>
      </c>
      <c r="X5" s="324" t="s">
        <v>432</v>
      </c>
      <c r="Y5" s="320"/>
    </row>
    <row r="6" spans="1:25" x14ac:dyDescent="0.2">
      <c r="D6" s="151">
        <v>2</v>
      </c>
      <c r="E6" s="126" t="s">
        <v>434</v>
      </c>
      <c r="F6" s="40">
        <v>3299</v>
      </c>
      <c r="G6" s="41">
        <v>15</v>
      </c>
      <c r="H6" s="204">
        <v>0</v>
      </c>
      <c r="I6" s="39">
        <f t="shared" ref="I6:I16" si="0">100*G6/22</f>
        <v>68.181818181818187</v>
      </c>
      <c r="J6" s="84">
        <v>142.75</v>
      </c>
      <c r="K6" s="274" t="s">
        <v>2151</v>
      </c>
      <c r="L6" s="318">
        <v>68.2</v>
      </c>
      <c r="M6" s="116" t="s">
        <v>435</v>
      </c>
      <c r="N6" s="266"/>
      <c r="O6" s="108" t="s">
        <v>436</v>
      </c>
      <c r="P6" s="108" t="s">
        <v>431</v>
      </c>
      <c r="Q6" s="108" t="s">
        <v>437</v>
      </c>
      <c r="R6" s="108" t="s">
        <v>433</v>
      </c>
      <c r="S6" s="108" t="s">
        <v>433</v>
      </c>
      <c r="T6" s="108" t="s">
        <v>432</v>
      </c>
      <c r="U6" s="108" t="s">
        <v>432</v>
      </c>
      <c r="V6" s="108" t="s">
        <v>432</v>
      </c>
      <c r="W6" s="108" t="s">
        <v>433</v>
      </c>
      <c r="X6" s="116" t="s">
        <v>431</v>
      </c>
      <c r="Y6" s="320"/>
    </row>
    <row r="7" spans="1:25" x14ac:dyDescent="0.2">
      <c r="D7" s="151">
        <v>3</v>
      </c>
      <c r="E7" s="126" t="s">
        <v>438</v>
      </c>
      <c r="F7" s="40">
        <v>3190</v>
      </c>
      <c r="G7" s="41">
        <v>14</v>
      </c>
      <c r="H7" s="204">
        <v>0</v>
      </c>
      <c r="I7" s="39">
        <f t="shared" si="0"/>
        <v>63.636363636363633</v>
      </c>
      <c r="J7" s="84">
        <v>139.75</v>
      </c>
      <c r="K7" s="274" t="s">
        <v>2152</v>
      </c>
      <c r="L7" s="318">
        <v>63.6</v>
      </c>
      <c r="M7" s="116" t="s">
        <v>435</v>
      </c>
      <c r="N7" s="117" t="s">
        <v>432</v>
      </c>
      <c r="O7" s="266"/>
      <c r="P7" s="108" t="s">
        <v>437</v>
      </c>
      <c r="Q7" s="108" t="s">
        <v>439</v>
      </c>
      <c r="R7" s="108" t="s">
        <v>437</v>
      </c>
      <c r="S7" s="108" t="s">
        <v>437</v>
      </c>
      <c r="T7" s="108" t="s">
        <v>433</v>
      </c>
      <c r="U7" s="108" t="s">
        <v>437</v>
      </c>
      <c r="V7" s="108" t="s">
        <v>431</v>
      </c>
      <c r="W7" s="108" t="s">
        <v>433</v>
      </c>
      <c r="X7" s="116" t="s">
        <v>432</v>
      </c>
      <c r="Y7" s="320"/>
    </row>
    <row r="8" spans="1:25" x14ac:dyDescent="0.2">
      <c r="D8" s="151">
        <v>4</v>
      </c>
      <c r="E8" s="126" t="s">
        <v>440</v>
      </c>
      <c r="F8" s="40">
        <v>3250</v>
      </c>
      <c r="G8" s="41">
        <v>13.5</v>
      </c>
      <c r="H8" s="204">
        <v>0</v>
      </c>
      <c r="I8" s="39">
        <f t="shared" si="0"/>
        <v>61.363636363636367</v>
      </c>
      <c r="J8" s="84">
        <v>125.75</v>
      </c>
      <c r="K8" s="274" t="s">
        <v>2153</v>
      </c>
      <c r="L8" s="318">
        <v>61.4</v>
      </c>
      <c r="M8" s="116" t="s">
        <v>436</v>
      </c>
      <c r="N8" s="117" t="s">
        <v>435</v>
      </c>
      <c r="O8" s="108" t="s">
        <v>437</v>
      </c>
      <c r="P8" s="266"/>
      <c r="Q8" s="108" t="s">
        <v>437</v>
      </c>
      <c r="R8" s="108" t="s">
        <v>431</v>
      </c>
      <c r="S8" s="108" t="s">
        <v>432</v>
      </c>
      <c r="T8" s="108" t="s">
        <v>433</v>
      </c>
      <c r="U8" s="108" t="s">
        <v>437</v>
      </c>
      <c r="V8" s="108" t="s">
        <v>432</v>
      </c>
      <c r="W8" s="108" t="s">
        <v>431</v>
      </c>
      <c r="X8" s="116" t="s">
        <v>431</v>
      </c>
      <c r="Y8" s="320"/>
    </row>
    <row r="9" spans="1:25" x14ac:dyDescent="0.2">
      <c r="D9" s="151">
        <v>5</v>
      </c>
      <c r="E9" s="126" t="s">
        <v>441</v>
      </c>
      <c r="F9" s="40">
        <v>3262</v>
      </c>
      <c r="G9" s="41">
        <v>12</v>
      </c>
      <c r="H9" s="204">
        <v>0</v>
      </c>
      <c r="I9" s="39">
        <f t="shared" si="0"/>
        <v>54.545454545454547</v>
      </c>
      <c r="J9" s="84">
        <v>111.75</v>
      </c>
      <c r="K9" s="128">
        <v>-49</v>
      </c>
      <c r="L9" s="318">
        <v>54.5</v>
      </c>
      <c r="M9" s="116" t="s">
        <v>436</v>
      </c>
      <c r="N9" s="117" t="s">
        <v>437</v>
      </c>
      <c r="O9" s="108" t="s">
        <v>442</v>
      </c>
      <c r="P9" s="108" t="s">
        <v>437</v>
      </c>
      <c r="Q9" s="266"/>
      <c r="R9" s="108" t="s">
        <v>437</v>
      </c>
      <c r="S9" s="108" t="s">
        <v>437</v>
      </c>
      <c r="T9" s="108" t="s">
        <v>437</v>
      </c>
      <c r="U9" s="108" t="s">
        <v>433</v>
      </c>
      <c r="V9" s="108" t="s">
        <v>435</v>
      </c>
      <c r="W9" s="108" t="s">
        <v>432</v>
      </c>
      <c r="X9" s="116" t="s">
        <v>432</v>
      </c>
      <c r="Y9" s="320"/>
    </row>
    <row r="10" spans="1:25" x14ac:dyDescent="0.2">
      <c r="D10" s="151">
        <v>6</v>
      </c>
      <c r="E10" s="126" t="s">
        <v>443</v>
      </c>
      <c r="F10" s="40">
        <v>3210</v>
      </c>
      <c r="G10" s="41">
        <v>11.5</v>
      </c>
      <c r="H10" s="204">
        <v>0</v>
      </c>
      <c r="I10" s="39">
        <f t="shared" si="0"/>
        <v>52.272727272727273</v>
      </c>
      <c r="J10" s="84">
        <v>110.5</v>
      </c>
      <c r="K10" s="128">
        <v>-14</v>
      </c>
      <c r="L10" s="318">
        <v>52.3</v>
      </c>
      <c r="M10" s="116" t="s">
        <v>444</v>
      </c>
      <c r="N10" s="117" t="s">
        <v>444</v>
      </c>
      <c r="O10" s="108" t="s">
        <v>437</v>
      </c>
      <c r="P10" s="108" t="s">
        <v>435</v>
      </c>
      <c r="Q10" s="108" t="s">
        <v>437</v>
      </c>
      <c r="R10" s="266"/>
      <c r="S10" s="108" t="s">
        <v>437</v>
      </c>
      <c r="T10" s="108" t="s">
        <v>431</v>
      </c>
      <c r="U10" s="108" t="s">
        <v>437</v>
      </c>
      <c r="V10" s="108" t="s">
        <v>431</v>
      </c>
      <c r="W10" s="108" t="s">
        <v>433</v>
      </c>
      <c r="X10" s="116" t="s">
        <v>433</v>
      </c>
      <c r="Y10" s="320"/>
    </row>
    <row r="11" spans="1:25" x14ac:dyDescent="0.2">
      <c r="D11" s="151">
        <v>7</v>
      </c>
      <c r="E11" s="126" t="s">
        <v>445</v>
      </c>
      <c r="F11" s="40">
        <v>3213</v>
      </c>
      <c r="G11" s="41">
        <v>10.5</v>
      </c>
      <c r="H11" s="204">
        <v>0</v>
      </c>
      <c r="I11" s="39">
        <f t="shared" si="0"/>
        <v>47.727272727272727</v>
      </c>
      <c r="J11" s="84">
        <v>99.25</v>
      </c>
      <c r="K11" s="128">
        <v>-49</v>
      </c>
      <c r="L11" s="318">
        <v>47.7</v>
      </c>
      <c r="M11" s="116" t="s">
        <v>444</v>
      </c>
      <c r="N11" s="117" t="s">
        <v>444</v>
      </c>
      <c r="O11" s="108" t="s">
        <v>437</v>
      </c>
      <c r="P11" s="108" t="s">
        <v>436</v>
      </c>
      <c r="Q11" s="108" t="s">
        <v>437</v>
      </c>
      <c r="R11" s="108" t="s">
        <v>437</v>
      </c>
      <c r="S11" s="266"/>
      <c r="T11" s="108" t="s">
        <v>444</v>
      </c>
      <c r="U11" s="108" t="s">
        <v>431</v>
      </c>
      <c r="V11" s="108" t="s">
        <v>431</v>
      </c>
      <c r="W11" s="108" t="s">
        <v>431</v>
      </c>
      <c r="X11" s="116" t="s">
        <v>431</v>
      </c>
      <c r="Y11" s="320"/>
    </row>
    <row r="12" spans="1:25" x14ac:dyDescent="0.2">
      <c r="D12" s="151">
        <v>8</v>
      </c>
      <c r="E12" s="126" t="s">
        <v>446</v>
      </c>
      <c r="F12" s="40">
        <v>2996</v>
      </c>
      <c r="G12" s="41">
        <v>10</v>
      </c>
      <c r="H12" s="204">
        <v>0</v>
      </c>
      <c r="I12" s="39">
        <f t="shared" si="0"/>
        <v>45.454545454545453</v>
      </c>
      <c r="J12" s="84">
        <v>90</v>
      </c>
      <c r="K12" s="274" t="s">
        <v>2154</v>
      </c>
      <c r="L12" s="318">
        <v>45.5</v>
      </c>
      <c r="M12" s="116" t="s">
        <v>444</v>
      </c>
      <c r="N12" s="117" t="s">
        <v>436</v>
      </c>
      <c r="O12" s="108" t="s">
        <v>444</v>
      </c>
      <c r="P12" s="108" t="s">
        <v>444</v>
      </c>
      <c r="Q12" s="108" t="s">
        <v>437</v>
      </c>
      <c r="R12" s="108" t="s">
        <v>435</v>
      </c>
      <c r="S12" s="108" t="s">
        <v>433</v>
      </c>
      <c r="T12" s="266"/>
      <c r="U12" s="108" t="s">
        <v>435</v>
      </c>
      <c r="V12" s="108" t="s">
        <v>431</v>
      </c>
      <c r="W12" s="108" t="s">
        <v>432</v>
      </c>
      <c r="X12" s="116" t="s">
        <v>433</v>
      </c>
      <c r="Y12" s="320"/>
    </row>
    <row r="13" spans="1:25" x14ac:dyDescent="0.2">
      <c r="D13" s="151">
        <v>9</v>
      </c>
      <c r="E13" s="126" t="s">
        <v>447</v>
      </c>
      <c r="F13" s="40">
        <v>3189</v>
      </c>
      <c r="G13" s="41">
        <v>9</v>
      </c>
      <c r="H13" s="204">
        <v>0</v>
      </c>
      <c r="I13" s="39">
        <f t="shared" si="0"/>
        <v>40.909090909090907</v>
      </c>
      <c r="J13" s="84">
        <v>92.25</v>
      </c>
      <c r="K13" s="128">
        <v>-73</v>
      </c>
      <c r="L13" s="318">
        <v>40.9</v>
      </c>
      <c r="M13" s="116" t="s">
        <v>444</v>
      </c>
      <c r="N13" s="117" t="s">
        <v>436</v>
      </c>
      <c r="O13" s="108" t="s">
        <v>437</v>
      </c>
      <c r="P13" s="108" t="s">
        <v>437</v>
      </c>
      <c r="Q13" s="108" t="s">
        <v>444</v>
      </c>
      <c r="R13" s="108" t="s">
        <v>437</v>
      </c>
      <c r="S13" s="108" t="s">
        <v>435</v>
      </c>
      <c r="T13" s="108" t="s">
        <v>431</v>
      </c>
      <c r="U13" s="266"/>
      <c r="V13" s="108" t="s">
        <v>437</v>
      </c>
      <c r="W13" s="108" t="s">
        <v>433</v>
      </c>
      <c r="X13" s="116" t="s">
        <v>444</v>
      </c>
      <c r="Y13" s="320"/>
    </row>
    <row r="14" spans="1:25" x14ac:dyDescent="0.2">
      <c r="D14" s="151">
        <v>10</v>
      </c>
      <c r="E14" s="126" t="s">
        <v>448</v>
      </c>
      <c r="F14" s="40">
        <v>3076</v>
      </c>
      <c r="G14" s="41">
        <v>7.5</v>
      </c>
      <c r="H14" s="204">
        <v>0</v>
      </c>
      <c r="I14" s="39">
        <f t="shared" si="0"/>
        <v>34.090909090909093</v>
      </c>
      <c r="J14" s="84">
        <v>65</v>
      </c>
      <c r="K14" s="128">
        <v>-10</v>
      </c>
      <c r="L14" s="318">
        <v>34.1</v>
      </c>
      <c r="M14" s="116" t="s">
        <v>436</v>
      </c>
      <c r="N14" s="117" t="s">
        <v>436</v>
      </c>
      <c r="O14" s="108" t="s">
        <v>435</v>
      </c>
      <c r="P14" s="108" t="s">
        <v>436</v>
      </c>
      <c r="Q14" s="108" t="s">
        <v>431</v>
      </c>
      <c r="R14" s="108" t="s">
        <v>435</v>
      </c>
      <c r="S14" s="108" t="s">
        <v>435</v>
      </c>
      <c r="T14" s="108" t="s">
        <v>435</v>
      </c>
      <c r="U14" s="108" t="s">
        <v>437</v>
      </c>
      <c r="V14" s="266"/>
      <c r="W14" s="108" t="s">
        <v>433</v>
      </c>
      <c r="X14" s="116" t="s">
        <v>431</v>
      </c>
      <c r="Y14" s="320"/>
    </row>
    <row r="15" spans="1:25" x14ac:dyDescent="0.2">
      <c r="D15" s="151">
        <v>11</v>
      </c>
      <c r="E15" s="126" t="s">
        <v>449</v>
      </c>
      <c r="F15" s="40">
        <v>3094</v>
      </c>
      <c r="G15" s="41">
        <v>5</v>
      </c>
      <c r="H15" s="204">
        <v>0</v>
      </c>
      <c r="I15" s="39">
        <f t="shared" si="0"/>
        <v>22.727272727272727</v>
      </c>
      <c r="J15" s="84">
        <v>48</v>
      </c>
      <c r="K15" s="128">
        <v>-107</v>
      </c>
      <c r="L15" s="318">
        <v>22.7</v>
      </c>
      <c r="M15" s="116" t="s">
        <v>436</v>
      </c>
      <c r="N15" s="117" t="s">
        <v>444</v>
      </c>
      <c r="O15" s="108" t="s">
        <v>444</v>
      </c>
      <c r="P15" s="108" t="s">
        <v>435</v>
      </c>
      <c r="Q15" s="108" t="s">
        <v>436</v>
      </c>
      <c r="R15" s="108" t="s">
        <v>444</v>
      </c>
      <c r="S15" s="108" t="s">
        <v>435</v>
      </c>
      <c r="T15" s="108" t="s">
        <v>436</v>
      </c>
      <c r="U15" s="108" t="s">
        <v>444</v>
      </c>
      <c r="V15" s="108" t="s">
        <v>444</v>
      </c>
      <c r="W15" s="266"/>
      <c r="X15" s="116" t="s">
        <v>433</v>
      </c>
      <c r="Y15" s="320"/>
    </row>
    <row r="16" spans="1:25" x14ac:dyDescent="0.2">
      <c r="D16" s="110">
        <v>12</v>
      </c>
      <c r="E16" s="162" t="s">
        <v>450</v>
      </c>
      <c r="F16" s="45">
        <v>2995</v>
      </c>
      <c r="G16" s="63">
        <v>5</v>
      </c>
      <c r="H16" s="205">
        <v>0</v>
      </c>
      <c r="I16" s="63">
        <f t="shared" si="0"/>
        <v>22.727272727272727</v>
      </c>
      <c r="J16" s="85">
        <v>50</v>
      </c>
      <c r="K16" s="163">
        <v>-19</v>
      </c>
      <c r="L16" s="319">
        <v>22.7</v>
      </c>
      <c r="M16" s="163" t="s">
        <v>436</v>
      </c>
      <c r="N16" s="164" t="s">
        <v>435</v>
      </c>
      <c r="O16" s="111" t="s">
        <v>436</v>
      </c>
      <c r="P16" s="111" t="s">
        <v>435</v>
      </c>
      <c r="Q16" s="111" t="s">
        <v>436</v>
      </c>
      <c r="R16" s="111" t="s">
        <v>444</v>
      </c>
      <c r="S16" s="111" t="s">
        <v>435</v>
      </c>
      <c r="T16" s="111" t="s">
        <v>444</v>
      </c>
      <c r="U16" s="111" t="s">
        <v>433</v>
      </c>
      <c r="V16" s="111" t="s">
        <v>435</v>
      </c>
      <c r="W16" s="111" t="s">
        <v>444</v>
      </c>
      <c r="X16" s="193"/>
      <c r="Y16" s="320"/>
    </row>
    <row r="17" spans="2:60" x14ac:dyDescent="0.2">
      <c r="D17" s="151"/>
      <c r="E17" s="126"/>
      <c r="F17" s="40"/>
      <c r="G17" s="41"/>
      <c r="H17" s="127"/>
      <c r="I17" s="41"/>
      <c r="J17" s="84"/>
      <c r="K17" s="128"/>
      <c r="L17" s="128"/>
      <c r="M17" s="128"/>
      <c r="N17" s="129"/>
      <c r="O17" s="130"/>
      <c r="P17" s="130"/>
      <c r="Q17" s="130"/>
      <c r="R17" s="130"/>
      <c r="S17" s="130"/>
      <c r="T17" s="130"/>
      <c r="U17" s="130"/>
      <c r="V17" s="130"/>
      <c r="W17" s="130"/>
      <c r="X17" s="128"/>
    </row>
    <row r="18" spans="2:60" x14ac:dyDescent="0.2">
      <c r="D18" s="151"/>
      <c r="E18" s="126"/>
      <c r="F18" s="40"/>
      <c r="G18" s="41"/>
      <c r="H18" s="127"/>
      <c r="I18" s="41"/>
      <c r="J18" s="84"/>
      <c r="K18" s="128"/>
      <c r="L18" s="128"/>
      <c r="M18" s="128"/>
      <c r="N18" s="129"/>
      <c r="O18" s="130"/>
      <c r="P18" s="130"/>
      <c r="Q18" s="130"/>
      <c r="R18" s="130"/>
      <c r="S18" s="130"/>
      <c r="T18" s="130"/>
      <c r="U18" s="130"/>
      <c r="V18" s="130"/>
    </row>
    <row r="19" spans="2:60" x14ac:dyDescent="0.2">
      <c r="B19" s="113" t="s">
        <v>458</v>
      </c>
      <c r="D19" s="187" t="s">
        <v>0</v>
      </c>
      <c r="E19" s="188" t="s">
        <v>9</v>
      </c>
      <c r="F19" s="195" t="s">
        <v>225</v>
      </c>
      <c r="G19" s="197" t="s">
        <v>380</v>
      </c>
      <c r="H19" s="197" t="s">
        <v>224</v>
      </c>
      <c r="I19" s="198" t="s">
        <v>389</v>
      </c>
      <c r="J19" s="196" t="s">
        <v>335</v>
      </c>
      <c r="K19" s="199" t="s">
        <v>2122</v>
      </c>
      <c r="L19" s="199"/>
      <c r="M19" s="199" t="s">
        <v>421</v>
      </c>
      <c r="N19" s="165" t="s">
        <v>165</v>
      </c>
      <c r="O19" s="161" t="s">
        <v>167</v>
      </c>
      <c r="P19" s="161" t="s">
        <v>249</v>
      </c>
      <c r="Q19" s="161" t="s">
        <v>245</v>
      </c>
      <c r="R19" s="161" t="s">
        <v>159</v>
      </c>
      <c r="S19" s="161" t="s">
        <v>65</v>
      </c>
      <c r="T19" s="161" t="s">
        <v>412</v>
      </c>
      <c r="U19" s="161" t="s">
        <v>234</v>
      </c>
      <c r="V19" s="161" t="s">
        <v>250</v>
      </c>
    </row>
    <row r="20" spans="2:60" x14ac:dyDescent="0.2">
      <c r="D20" s="151">
        <v>1</v>
      </c>
      <c r="E20" s="126" t="s">
        <v>885</v>
      </c>
      <c r="F20" s="40">
        <v>3418</v>
      </c>
      <c r="G20" s="41">
        <v>13</v>
      </c>
      <c r="H20" s="204">
        <v>0</v>
      </c>
      <c r="I20" s="39">
        <f>100*G20/18</f>
        <v>72.222222222222229</v>
      </c>
      <c r="J20" s="84">
        <v>106.5</v>
      </c>
      <c r="K20" s="274" t="s">
        <v>2123</v>
      </c>
      <c r="L20" s="128"/>
      <c r="M20" s="194"/>
      <c r="N20" s="129" t="s">
        <v>386</v>
      </c>
      <c r="O20" s="130" t="s">
        <v>386</v>
      </c>
      <c r="P20" s="130" t="s">
        <v>383</v>
      </c>
      <c r="Q20" s="130" t="s">
        <v>386</v>
      </c>
      <c r="R20" s="130" t="s">
        <v>382</v>
      </c>
      <c r="S20" s="130" t="s">
        <v>385</v>
      </c>
      <c r="T20" s="130" t="s">
        <v>382</v>
      </c>
      <c r="U20" s="130" t="s">
        <v>382</v>
      </c>
      <c r="V20" s="130" t="s">
        <v>385</v>
      </c>
    </row>
    <row r="21" spans="2:60" x14ac:dyDescent="0.2">
      <c r="D21" s="151">
        <v>2</v>
      </c>
      <c r="E21" s="126" t="s">
        <v>459</v>
      </c>
      <c r="F21" s="40">
        <v>3333</v>
      </c>
      <c r="G21" s="41">
        <v>11.5</v>
      </c>
      <c r="H21" s="204">
        <v>0</v>
      </c>
      <c r="I21" s="39">
        <f t="shared" ref="I21:I29" si="1">100*G21/18</f>
        <v>63.888888888888886</v>
      </c>
      <c r="J21" s="84">
        <v>96.75</v>
      </c>
      <c r="K21" s="274" t="s">
        <v>2124</v>
      </c>
      <c r="M21" s="116" t="s">
        <v>386</v>
      </c>
      <c r="N21" s="266"/>
      <c r="O21" s="108" t="s">
        <v>383</v>
      </c>
      <c r="P21" s="108" t="s">
        <v>386</v>
      </c>
      <c r="Q21" s="108" t="s">
        <v>386</v>
      </c>
      <c r="R21" s="108" t="s">
        <v>382</v>
      </c>
      <c r="S21" s="108" t="s">
        <v>386</v>
      </c>
      <c r="T21" s="108" t="s">
        <v>386</v>
      </c>
      <c r="U21" s="108" t="s">
        <v>385</v>
      </c>
      <c r="V21" s="108" t="s">
        <v>382</v>
      </c>
    </row>
    <row r="22" spans="2:60" x14ac:dyDescent="0.2">
      <c r="D22" s="151">
        <v>3</v>
      </c>
      <c r="E22" s="126" t="s">
        <v>460</v>
      </c>
      <c r="F22" s="40">
        <v>3276</v>
      </c>
      <c r="G22" s="41">
        <v>11.5</v>
      </c>
      <c r="H22" s="204">
        <v>0</v>
      </c>
      <c r="I22" s="39">
        <f t="shared" si="1"/>
        <v>63.888888888888886</v>
      </c>
      <c r="J22" s="84">
        <v>94</v>
      </c>
      <c r="K22" s="274" t="s">
        <v>2125</v>
      </c>
      <c r="M22" s="116" t="s">
        <v>386</v>
      </c>
      <c r="N22" s="117" t="s">
        <v>387</v>
      </c>
      <c r="O22" s="266"/>
      <c r="P22" s="108" t="s">
        <v>382</v>
      </c>
      <c r="Q22" s="108" t="s">
        <v>386</v>
      </c>
      <c r="R22" s="108" t="s">
        <v>382</v>
      </c>
      <c r="S22" s="108" t="s">
        <v>383</v>
      </c>
      <c r="T22" s="108" t="s">
        <v>386</v>
      </c>
      <c r="U22" s="108" t="s">
        <v>383</v>
      </c>
      <c r="V22" s="108" t="s">
        <v>385</v>
      </c>
    </row>
    <row r="23" spans="2:60" x14ac:dyDescent="0.2">
      <c r="D23" s="151">
        <v>4</v>
      </c>
      <c r="E23" s="126" t="s">
        <v>392</v>
      </c>
      <c r="F23" s="40">
        <v>3206</v>
      </c>
      <c r="G23" s="41">
        <v>9</v>
      </c>
      <c r="H23" s="204">
        <v>0</v>
      </c>
      <c r="I23" s="39">
        <f t="shared" si="1"/>
        <v>50</v>
      </c>
      <c r="J23" s="84">
        <v>76</v>
      </c>
      <c r="K23" s="274" t="s">
        <v>2126</v>
      </c>
      <c r="M23" s="116" t="s">
        <v>387</v>
      </c>
      <c r="N23" s="117" t="s">
        <v>386</v>
      </c>
      <c r="O23" s="108" t="s">
        <v>381</v>
      </c>
      <c r="P23" s="266"/>
      <c r="Q23" s="108" t="s">
        <v>383</v>
      </c>
      <c r="R23" s="108" t="s">
        <v>383</v>
      </c>
      <c r="S23" s="108" t="s">
        <v>387</v>
      </c>
      <c r="T23" s="108" t="s">
        <v>386</v>
      </c>
      <c r="U23" s="108" t="s">
        <v>383</v>
      </c>
      <c r="V23" s="108" t="s">
        <v>386</v>
      </c>
    </row>
    <row r="24" spans="2:60" x14ac:dyDescent="0.2">
      <c r="D24" s="151">
        <v>5</v>
      </c>
      <c r="E24" s="126" t="s">
        <v>390</v>
      </c>
      <c r="F24" s="40">
        <v>3228</v>
      </c>
      <c r="G24" s="41">
        <v>9</v>
      </c>
      <c r="H24" s="204">
        <v>0</v>
      </c>
      <c r="I24" s="39">
        <f t="shared" si="1"/>
        <v>50</v>
      </c>
      <c r="J24" s="84">
        <v>79</v>
      </c>
      <c r="K24" s="274" t="s">
        <v>2127</v>
      </c>
      <c r="M24" s="116" t="s">
        <v>386</v>
      </c>
      <c r="N24" s="117" t="s">
        <v>386</v>
      </c>
      <c r="O24" s="108" t="s">
        <v>386</v>
      </c>
      <c r="P24" s="108" t="s">
        <v>387</v>
      </c>
      <c r="Q24" s="266"/>
      <c r="R24" s="108" t="s">
        <v>386</v>
      </c>
      <c r="S24" s="108" t="s">
        <v>381</v>
      </c>
      <c r="T24" s="108" t="s">
        <v>382</v>
      </c>
      <c r="U24" s="108" t="s">
        <v>382</v>
      </c>
      <c r="V24" s="108" t="s">
        <v>386</v>
      </c>
    </row>
    <row r="25" spans="2:60" x14ac:dyDescent="0.2">
      <c r="D25" s="151">
        <v>6</v>
      </c>
      <c r="E25" s="126" t="s">
        <v>461</v>
      </c>
      <c r="F25" s="40">
        <v>3257</v>
      </c>
      <c r="G25" s="41">
        <v>8.5</v>
      </c>
      <c r="H25" s="204">
        <v>0</v>
      </c>
      <c r="I25" s="39">
        <f t="shared" si="1"/>
        <v>47.222222222222221</v>
      </c>
      <c r="J25" s="84">
        <v>70</v>
      </c>
      <c r="K25" s="274" t="s">
        <v>2128</v>
      </c>
      <c r="M25" s="116" t="s">
        <v>381</v>
      </c>
      <c r="N25" s="117" t="s">
        <v>381</v>
      </c>
      <c r="O25" s="108" t="s">
        <v>381</v>
      </c>
      <c r="P25" s="108" t="s">
        <v>387</v>
      </c>
      <c r="Q25" s="108" t="s">
        <v>386</v>
      </c>
      <c r="R25" s="266"/>
      <c r="S25" s="108" t="s">
        <v>383</v>
      </c>
      <c r="T25" s="108" t="s">
        <v>382</v>
      </c>
      <c r="U25" s="108" t="s">
        <v>386</v>
      </c>
      <c r="V25" s="108" t="s">
        <v>382</v>
      </c>
    </row>
    <row r="26" spans="2:60" x14ac:dyDescent="0.2">
      <c r="D26" s="151">
        <v>7</v>
      </c>
      <c r="E26" s="126" t="s">
        <v>462</v>
      </c>
      <c r="F26" s="40">
        <v>3202</v>
      </c>
      <c r="G26" s="41">
        <v>8.5</v>
      </c>
      <c r="H26" s="204">
        <v>0</v>
      </c>
      <c r="I26" s="39">
        <f t="shared" si="1"/>
        <v>47.222222222222221</v>
      </c>
      <c r="J26" s="84">
        <v>70.25</v>
      </c>
      <c r="K26" s="274" t="s">
        <v>2129</v>
      </c>
      <c r="M26" s="116" t="s">
        <v>384</v>
      </c>
      <c r="N26" s="117" t="s">
        <v>386</v>
      </c>
      <c r="O26" s="108" t="s">
        <v>387</v>
      </c>
      <c r="P26" s="108" t="s">
        <v>383</v>
      </c>
      <c r="Q26" s="108" t="s">
        <v>382</v>
      </c>
      <c r="R26" s="108" t="s">
        <v>387</v>
      </c>
      <c r="S26" s="266"/>
      <c r="T26" s="108" t="s">
        <v>386</v>
      </c>
      <c r="U26" s="108" t="s">
        <v>382</v>
      </c>
      <c r="V26" s="108" t="s">
        <v>386</v>
      </c>
    </row>
    <row r="27" spans="2:60" x14ac:dyDescent="0.2">
      <c r="D27" s="151">
        <v>8</v>
      </c>
      <c r="E27" s="126" t="s">
        <v>463</v>
      </c>
      <c r="F27" s="40">
        <v>3305</v>
      </c>
      <c r="G27" s="41">
        <v>8</v>
      </c>
      <c r="H27" s="204">
        <v>0</v>
      </c>
      <c r="I27" s="39">
        <f t="shared" si="1"/>
        <v>44.444444444444443</v>
      </c>
      <c r="J27" s="84">
        <v>69.5</v>
      </c>
      <c r="K27" s="274" t="s">
        <v>2130</v>
      </c>
      <c r="M27" s="116" t="s">
        <v>381</v>
      </c>
      <c r="N27" s="117" t="s">
        <v>386</v>
      </c>
      <c r="O27" s="108" t="s">
        <v>386</v>
      </c>
      <c r="P27" s="108" t="s">
        <v>386</v>
      </c>
      <c r="Q27" s="108" t="s">
        <v>381</v>
      </c>
      <c r="R27" s="108" t="s">
        <v>381</v>
      </c>
      <c r="S27" s="108" t="s">
        <v>386</v>
      </c>
      <c r="T27" s="266"/>
      <c r="U27" s="108" t="s">
        <v>386</v>
      </c>
      <c r="V27" s="108" t="s">
        <v>382</v>
      </c>
    </row>
    <row r="28" spans="2:60" x14ac:dyDescent="0.2">
      <c r="D28" s="151">
        <v>9</v>
      </c>
      <c r="E28" s="126" t="s">
        <v>464</v>
      </c>
      <c r="F28" s="40">
        <v>3220</v>
      </c>
      <c r="G28" s="41">
        <v>5.5</v>
      </c>
      <c r="H28" s="204">
        <v>0</v>
      </c>
      <c r="I28" s="39">
        <f t="shared" si="1"/>
        <v>30.555555555555557</v>
      </c>
      <c r="J28" s="84">
        <v>47.5</v>
      </c>
      <c r="K28" s="274" t="s">
        <v>2131</v>
      </c>
      <c r="M28" s="116" t="s">
        <v>381</v>
      </c>
      <c r="N28" s="117" t="s">
        <v>384</v>
      </c>
      <c r="O28" s="108" t="s">
        <v>387</v>
      </c>
      <c r="P28" s="108" t="s">
        <v>387</v>
      </c>
      <c r="Q28" s="108" t="s">
        <v>381</v>
      </c>
      <c r="R28" s="108" t="s">
        <v>386</v>
      </c>
      <c r="S28" s="108" t="s">
        <v>381</v>
      </c>
      <c r="T28" s="108" t="s">
        <v>386</v>
      </c>
      <c r="U28" s="266"/>
      <c r="V28" s="108" t="s">
        <v>386</v>
      </c>
    </row>
    <row r="29" spans="2:60" x14ac:dyDescent="0.2">
      <c r="D29" s="110">
        <v>10</v>
      </c>
      <c r="E29" s="162" t="s">
        <v>391</v>
      </c>
      <c r="F29" s="45">
        <v>3221</v>
      </c>
      <c r="G29" s="63">
        <v>5.5</v>
      </c>
      <c r="H29" s="205">
        <v>0</v>
      </c>
      <c r="I29" s="63">
        <f t="shared" si="1"/>
        <v>30.555555555555557</v>
      </c>
      <c r="J29" s="85">
        <v>46</v>
      </c>
      <c r="K29" s="275" t="s">
        <v>2132</v>
      </c>
      <c r="L29" s="163"/>
      <c r="M29" s="163" t="s">
        <v>384</v>
      </c>
      <c r="N29" s="164" t="s">
        <v>381</v>
      </c>
      <c r="O29" s="111" t="s">
        <v>384</v>
      </c>
      <c r="P29" s="111" t="s">
        <v>386</v>
      </c>
      <c r="Q29" s="111" t="s">
        <v>386</v>
      </c>
      <c r="R29" s="111" t="s">
        <v>381</v>
      </c>
      <c r="S29" s="111" t="s">
        <v>386</v>
      </c>
      <c r="T29" s="111" t="s">
        <v>381</v>
      </c>
      <c r="U29" s="111" t="s">
        <v>386</v>
      </c>
      <c r="V29" s="193"/>
    </row>
    <row r="30" spans="2:60" x14ac:dyDescent="0.2">
      <c r="D30" s="151"/>
      <c r="E30" s="126"/>
      <c r="F30" s="40"/>
      <c r="G30" s="41"/>
      <c r="H30" s="127"/>
      <c r="I30" s="41"/>
      <c r="J30" s="84"/>
      <c r="K30" s="128"/>
      <c r="L30" s="128"/>
      <c r="M30" s="128"/>
      <c r="N30" s="129"/>
      <c r="O30" s="130"/>
      <c r="P30" s="130"/>
      <c r="Q30" s="130"/>
      <c r="R30" s="130"/>
      <c r="S30" s="130"/>
      <c r="T30" s="130"/>
      <c r="U30" s="130"/>
      <c r="V30" s="130"/>
    </row>
    <row r="31" spans="2:60" x14ac:dyDescent="0.2">
      <c r="D31" s="236"/>
      <c r="E31" s="237"/>
      <c r="F31" s="65"/>
      <c r="G31" s="66"/>
      <c r="H31" s="238"/>
      <c r="I31" s="66"/>
      <c r="J31" s="239"/>
      <c r="K31" s="240"/>
      <c r="L31" s="240"/>
      <c r="M31" s="240"/>
      <c r="N31" s="241"/>
      <c r="O31" s="242"/>
      <c r="P31" s="242"/>
      <c r="Q31" s="242"/>
      <c r="R31" s="242"/>
      <c r="S31" s="242"/>
      <c r="T31" s="242"/>
      <c r="U31" s="242"/>
      <c r="V31" s="242"/>
    </row>
    <row r="32" spans="2:60" s="160" customFormat="1" ht="12" customHeight="1" x14ac:dyDescent="0.2">
      <c r="B32" s="113" t="s">
        <v>1772</v>
      </c>
      <c r="C32" s="113"/>
      <c r="D32" s="317" t="s">
        <v>0</v>
      </c>
      <c r="E32" s="246" t="s">
        <v>9</v>
      </c>
      <c r="F32" s="161" t="s">
        <v>225</v>
      </c>
      <c r="G32" s="161" t="s">
        <v>380</v>
      </c>
      <c r="H32" s="161" t="s">
        <v>224</v>
      </c>
      <c r="I32" s="250" t="s">
        <v>389</v>
      </c>
      <c r="J32" s="161" t="s">
        <v>335</v>
      </c>
      <c r="K32" s="199" t="s">
        <v>2122</v>
      </c>
      <c r="L32" s="250"/>
      <c r="M32" s="161" t="s">
        <v>165</v>
      </c>
      <c r="N32" s="161" t="s">
        <v>421</v>
      </c>
      <c r="O32" s="161" t="s">
        <v>151</v>
      </c>
      <c r="P32" s="161" t="s">
        <v>69</v>
      </c>
      <c r="Q32" s="161" t="s">
        <v>11</v>
      </c>
      <c r="R32" s="161" t="s">
        <v>136</v>
      </c>
      <c r="S32" s="161" t="s">
        <v>19</v>
      </c>
      <c r="T32" s="161" t="s">
        <v>228</v>
      </c>
      <c r="U32" s="161" t="s">
        <v>12</v>
      </c>
      <c r="V32" s="161" t="s">
        <v>14</v>
      </c>
      <c r="X32" s="116"/>
      <c r="Y32" s="120"/>
      <c r="Z32" s="108"/>
      <c r="AA32" s="38"/>
      <c r="AB32" s="113"/>
      <c r="AC32" s="113"/>
      <c r="AD32" s="113"/>
      <c r="AE32" s="113"/>
      <c r="AF32" s="113"/>
      <c r="AG32" s="113"/>
      <c r="AH32" s="113"/>
      <c r="AI32" s="113"/>
      <c r="AJ32" s="113"/>
      <c r="AK32" s="113"/>
      <c r="AL32" s="113"/>
      <c r="AM32" s="154"/>
      <c r="AN32" s="154"/>
      <c r="AO32" s="154"/>
      <c r="AP32" s="155"/>
      <c r="AQ32" s="156"/>
      <c r="AR32" s="156"/>
      <c r="AS32" s="156"/>
      <c r="AT32" s="156"/>
      <c r="AU32" s="113"/>
      <c r="AV32" s="157"/>
      <c r="AW32" s="157"/>
      <c r="AX32" s="113"/>
      <c r="AY32" s="157"/>
      <c r="AZ32" s="158"/>
      <c r="BA32" s="159"/>
      <c r="BC32" s="113"/>
      <c r="BD32" s="113"/>
      <c r="BE32" s="113"/>
      <c r="BF32" s="113"/>
      <c r="BG32" s="113"/>
      <c r="BH32" s="113"/>
    </row>
    <row r="33" spans="2:60" ht="12" customHeight="1" x14ac:dyDescent="0.2">
      <c r="D33" s="151">
        <v>1</v>
      </c>
      <c r="E33" s="245" t="s">
        <v>523</v>
      </c>
      <c r="F33" s="130" t="s">
        <v>1773</v>
      </c>
      <c r="G33" s="130" t="s">
        <v>1774</v>
      </c>
      <c r="H33" s="204">
        <v>0</v>
      </c>
      <c r="I33" s="248">
        <f>G33*100/18</f>
        <v>77.777777777777771</v>
      </c>
      <c r="J33" s="130" t="s">
        <v>1775</v>
      </c>
      <c r="K33" s="276" t="s">
        <v>2133</v>
      </c>
      <c r="L33" s="249"/>
      <c r="M33" s="194"/>
      <c r="N33" s="130" t="s">
        <v>383</v>
      </c>
      <c r="O33" s="130" t="s">
        <v>388</v>
      </c>
      <c r="P33" s="130" t="s">
        <v>385</v>
      </c>
      <c r="Q33" s="130" t="s">
        <v>385</v>
      </c>
      <c r="R33" s="130" t="s">
        <v>382</v>
      </c>
      <c r="S33" s="130" t="s">
        <v>382</v>
      </c>
      <c r="T33" s="130" t="s">
        <v>383</v>
      </c>
      <c r="U33" s="130" t="s">
        <v>383</v>
      </c>
      <c r="V33" s="130" t="s">
        <v>383</v>
      </c>
      <c r="W33" s="124"/>
    </row>
    <row r="34" spans="2:60" ht="12" customHeight="1" x14ac:dyDescent="0.2">
      <c r="D34" s="109">
        <v>2</v>
      </c>
      <c r="E34" s="235" t="s">
        <v>535</v>
      </c>
      <c r="F34" s="108" t="s">
        <v>1776</v>
      </c>
      <c r="G34" s="108" t="s">
        <v>1777</v>
      </c>
      <c r="H34" s="325">
        <v>0</v>
      </c>
      <c r="I34" s="247">
        <f t="shared" ref="I34:I42" si="2">G34*100/18</f>
        <v>72.222222222222229</v>
      </c>
      <c r="J34" s="108" t="s">
        <v>1778</v>
      </c>
      <c r="K34" s="277" t="s">
        <v>2134</v>
      </c>
      <c r="L34" s="124"/>
      <c r="M34" s="108" t="s">
        <v>387</v>
      </c>
      <c r="N34" s="266"/>
      <c r="O34" s="108" t="s">
        <v>386</v>
      </c>
      <c r="P34" s="108" t="s">
        <v>386</v>
      </c>
      <c r="Q34" s="108" t="s">
        <v>382</v>
      </c>
      <c r="R34" s="108" t="s">
        <v>385</v>
      </c>
      <c r="S34" s="108" t="s">
        <v>383</v>
      </c>
      <c r="T34" s="108" t="s">
        <v>385</v>
      </c>
      <c r="U34" s="108" t="s">
        <v>382</v>
      </c>
      <c r="V34" s="108" t="s">
        <v>385</v>
      </c>
      <c r="W34" s="124"/>
    </row>
    <row r="35" spans="2:60" ht="12" customHeight="1" x14ac:dyDescent="0.2">
      <c r="D35" s="109">
        <v>3</v>
      </c>
      <c r="E35" s="235" t="s">
        <v>549</v>
      </c>
      <c r="F35" s="108" t="s">
        <v>1779</v>
      </c>
      <c r="G35" s="108" t="s">
        <v>1780</v>
      </c>
      <c r="H35" s="325">
        <v>0</v>
      </c>
      <c r="I35" s="247">
        <f t="shared" si="2"/>
        <v>61.111111111111114</v>
      </c>
      <c r="J35" s="108" t="s">
        <v>1781</v>
      </c>
      <c r="K35" s="277" t="s">
        <v>2135</v>
      </c>
      <c r="L35" s="124"/>
      <c r="M35" s="108" t="s">
        <v>1782</v>
      </c>
      <c r="N35" s="108" t="s">
        <v>386</v>
      </c>
      <c r="O35" s="266"/>
      <c r="P35" s="108" t="s">
        <v>1782</v>
      </c>
      <c r="Q35" s="108" t="s">
        <v>386</v>
      </c>
      <c r="R35" s="108" t="s">
        <v>386</v>
      </c>
      <c r="S35" s="108" t="s">
        <v>382</v>
      </c>
      <c r="T35" s="108" t="s">
        <v>386</v>
      </c>
      <c r="U35" s="108" t="s">
        <v>385</v>
      </c>
      <c r="V35" s="108" t="s">
        <v>383</v>
      </c>
      <c r="W35" s="124"/>
    </row>
    <row r="36" spans="2:60" ht="12" customHeight="1" x14ac:dyDescent="0.2">
      <c r="D36" s="109">
        <v>4</v>
      </c>
      <c r="E36" s="235" t="s">
        <v>524</v>
      </c>
      <c r="F36" s="108" t="s">
        <v>1783</v>
      </c>
      <c r="G36" s="108" t="s">
        <v>1784</v>
      </c>
      <c r="H36" s="325">
        <v>0</v>
      </c>
      <c r="I36" s="247">
        <f t="shared" si="2"/>
        <v>47.222222222222221</v>
      </c>
      <c r="J36" s="108" t="s">
        <v>1785</v>
      </c>
      <c r="K36" s="277" t="s">
        <v>2136</v>
      </c>
      <c r="L36" s="124"/>
      <c r="M36" s="108" t="s">
        <v>384</v>
      </c>
      <c r="N36" s="108" t="s">
        <v>386</v>
      </c>
      <c r="O36" s="108" t="s">
        <v>388</v>
      </c>
      <c r="P36" s="266"/>
      <c r="Q36" s="108" t="s">
        <v>383</v>
      </c>
      <c r="R36" s="108" t="s">
        <v>386</v>
      </c>
      <c r="S36" s="108" t="s">
        <v>386</v>
      </c>
      <c r="T36" s="108" t="s">
        <v>386</v>
      </c>
      <c r="U36" s="108" t="s">
        <v>381</v>
      </c>
      <c r="V36" s="108" t="s">
        <v>382</v>
      </c>
      <c r="W36" s="124"/>
    </row>
    <row r="37" spans="2:60" ht="12" customHeight="1" x14ac:dyDescent="0.2">
      <c r="D37" s="109">
        <v>5</v>
      </c>
      <c r="E37" s="235" t="s">
        <v>393</v>
      </c>
      <c r="F37" s="108" t="s">
        <v>1786</v>
      </c>
      <c r="G37" s="108" t="s">
        <v>1787</v>
      </c>
      <c r="H37" s="325">
        <v>0</v>
      </c>
      <c r="I37" s="247">
        <f t="shared" si="2"/>
        <v>44.444444444444443</v>
      </c>
      <c r="J37" s="108" t="s">
        <v>1788</v>
      </c>
      <c r="K37" s="277" t="s">
        <v>2137</v>
      </c>
      <c r="L37" s="124"/>
      <c r="M37" s="108" t="s">
        <v>384</v>
      </c>
      <c r="N37" s="108" t="s">
        <v>381</v>
      </c>
      <c r="O37" s="108" t="s">
        <v>386</v>
      </c>
      <c r="P37" s="108" t="s">
        <v>387</v>
      </c>
      <c r="Q37" s="266"/>
      <c r="R37" s="108" t="s">
        <v>1782</v>
      </c>
      <c r="S37" s="108" t="s">
        <v>385</v>
      </c>
      <c r="T37" s="108" t="s">
        <v>388</v>
      </c>
      <c r="U37" s="108" t="s">
        <v>386</v>
      </c>
      <c r="V37" s="108" t="s">
        <v>386</v>
      </c>
      <c r="W37" s="124"/>
    </row>
    <row r="38" spans="2:60" ht="12" customHeight="1" x14ac:dyDescent="0.2">
      <c r="D38" s="109">
        <v>6</v>
      </c>
      <c r="E38" s="235" t="s">
        <v>542</v>
      </c>
      <c r="F38" s="108" t="s">
        <v>1789</v>
      </c>
      <c r="G38" s="108" t="s">
        <v>1787</v>
      </c>
      <c r="H38" s="325">
        <v>0</v>
      </c>
      <c r="I38" s="247">
        <f t="shared" si="2"/>
        <v>44.444444444444443</v>
      </c>
      <c r="J38" s="108" t="s">
        <v>1790</v>
      </c>
      <c r="K38" s="277" t="s">
        <v>2138</v>
      </c>
      <c r="L38" s="124"/>
      <c r="M38" s="108" t="s">
        <v>381</v>
      </c>
      <c r="N38" s="108" t="s">
        <v>384</v>
      </c>
      <c r="O38" s="108" t="s">
        <v>386</v>
      </c>
      <c r="P38" s="108" t="s">
        <v>386</v>
      </c>
      <c r="Q38" s="108" t="s">
        <v>388</v>
      </c>
      <c r="R38" s="266"/>
      <c r="S38" s="108" t="s">
        <v>386</v>
      </c>
      <c r="T38" s="108" t="s">
        <v>387</v>
      </c>
      <c r="U38" s="108" t="s">
        <v>382</v>
      </c>
      <c r="V38" s="108" t="s">
        <v>383</v>
      </c>
      <c r="W38" s="124"/>
    </row>
    <row r="39" spans="2:60" ht="12" customHeight="1" x14ac:dyDescent="0.2">
      <c r="D39" s="109">
        <v>7</v>
      </c>
      <c r="E39" s="235" t="s">
        <v>394</v>
      </c>
      <c r="F39" s="108" t="s">
        <v>1791</v>
      </c>
      <c r="G39" s="108" t="s">
        <v>1792</v>
      </c>
      <c r="H39" s="325">
        <v>0</v>
      </c>
      <c r="I39" s="247">
        <f t="shared" si="2"/>
        <v>38.888888888888886</v>
      </c>
      <c r="J39" s="108" t="s">
        <v>1793</v>
      </c>
      <c r="K39" s="277" t="s">
        <v>2139</v>
      </c>
      <c r="L39" s="124"/>
      <c r="M39" s="108" t="s">
        <v>381</v>
      </c>
      <c r="N39" s="108" t="s">
        <v>387</v>
      </c>
      <c r="O39" s="108" t="s">
        <v>381</v>
      </c>
      <c r="P39" s="108" t="s">
        <v>386</v>
      </c>
      <c r="Q39" s="108" t="s">
        <v>384</v>
      </c>
      <c r="R39" s="108" t="s">
        <v>386</v>
      </c>
      <c r="S39" s="266"/>
      <c r="T39" s="108" t="s">
        <v>382</v>
      </c>
      <c r="U39" s="108" t="s">
        <v>388</v>
      </c>
      <c r="V39" s="108" t="s">
        <v>386</v>
      </c>
      <c r="W39" s="124"/>
      <c r="AC39" s="125"/>
      <c r="AD39" s="125"/>
      <c r="AE39" s="125"/>
      <c r="AF39" s="125"/>
      <c r="AG39" s="125"/>
      <c r="AH39" s="125"/>
      <c r="AI39" s="125"/>
      <c r="AJ39" s="125"/>
      <c r="AK39" s="125"/>
      <c r="AL39" s="125"/>
      <c r="AM39" s="202"/>
    </row>
    <row r="40" spans="2:60" s="160" customFormat="1" ht="12" customHeight="1" x14ac:dyDescent="0.2">
      <c r="B40" s="113"/>
      <c r="C40" s="113"/>
      <c r="D40" s="109">
        <v>8</v>
      </c>
      <c r="E40" s="235" t="s">
        <v>536</v>
      </c>
      <c r="F40" s="108" t="s">
        <v>1794</v>
      </c>
      <c r="G40" s="108" t="s">
        <v>1792</v>
      </c>
      <c r="H40" s="325">
        <v>0</v>
      </c>
      <c r="I40" s="247">
        <f t="shared" si="2"/>
        <v>38.888888888888886</v>
      </c>
      <c r="J40" s="108" t="s">
        <v>1795</v>
      </c>
      <c r="K40" s="277" t="s">
        <v>2136</v>
      </c>
      <c r="M40" s="108" t="s">
        <v>387</v>
      </c>
      <c r="N40" s="108" t="s">
        <v>384</v>
      </c>
      <c r="O40" s="108" t="s">
        <v>386</v>
      </c>
      <c r="P40" s="108" t="s">
        <v>386</v>
      </c>
      <c r="Q40" s="108" t="s">
        <v>1782</v>
      </c>
      <c r="R40" s="108" t="s">
        <v>383</v>
      </c>
      <c r="S40" s="108" t="s">
        <v>381</v>
      </c>
      <c r="T40" s="266"/>
      <c r="U40" s="108" t="s">
        <v>387</v>
      </c>
      <c r="V40" s="108" t="s">
        <v>386</v>
      </c>
      <c r="X40" s="116"/>
      <c r="Y40" s="120"/>
      <c r="Z40" s="108"/>
      <c r="AA40" s="38"/>
      <c r="AB40" s="113"/>
      <c r="AN40" s="154"/>
      <c r="AO40" s="154"/>
      <c r="AP40" s="155"/>
      <c r="AQ40" s="156"/>
      <c r="AR40" s="156"/>
      <c r="AS40" s="156"/>
      <c r="AT40" s="156"/>
      <c r="AU40" s="113"/>
      <c r="AV40" s="157"/>
      <c r="AW40" s="157"/>
      <c r="AX40" s="113"/>
      <c r="AY40" s="157"/>
      <c r="AZ40" s="158"/>
      <c r="BA40" s="159"/>
      <c r="BC40" s="113"/>
      <c r="BD40" s="113"/>
      <c r="BE40" s="113"/>
      <c r="BF40" s="113"/>
      <c r="BG40" s="113"/>
      <c r="BH40" s="113"/>
    </row>
    <row r="41" spans="2:60" ht="12" customHeight="1" x14ac:dyDescent="0.2">
      <c r="D41" s="109">
        <v>9</v>
      </c>
      <c r="E41" s="235" t="s">
        <v>548</v>
      </c>
      <c r="F41" s="108" t="s">
        <v>1796</v>
      </c>
      <c r="G41" s="108" t="s">
        <v>1792</v>
      </c>
      <c r="H41" s="116">
        <v>1</v>
      </c>
      <c r="I41" s="247">
        <f t="shared" si="2"/>
        <v>38.888888888888886</v>
      </c>
      <c r="J41" s="108" t="s">
        <v>1797</v>
      </c>
      <c r="K41" s="277" t="s">
        <v>2140</v>
      </c>
      <c r="L41" s="124"/>
      <c r="M41" s="108" t="s">
        <v>387</v>
      </c>
      <c r="N41" s="108" t="s">
        <v>381</v>
      </c>
      <c r="O41" s="108" t="s">
        <v>384</v>
      </c>
      <c r="P41" s="108" t="s">
        <v>382</v>
      </c>
      <c r="Q41" s="108" t="s">
        <v>386</v>
      </c>
      <c r="R41" s="108" t="s">
        <v>381</v>
      </c>
      <c r="S41" s="108" t="s">
        <v>1782</v>
      </c>
      <c r="T41" s="108" t="s">
        <v>383</v>
      </c>
      <c r="U41" s="266"/>
      <c r="V41" s="108" t="s">
        <v>381</v>
      </c>
      <c r="W41" s="124"/>
      <c r="AC41" s="124"/>
      <c r="AD41" s="124"/>
      <c r="AE41" s="124"/>
      <c r="AF41" s="124"/>
      <c r="AG41" s="124"/>
      <c r="AH41" s="124"/>
      <c r="AI41" s="124"/>
      <c r="AJ41" s="124"/>
      <c r="AK41" s="124"/>
      <c r="AL41" s="124"/>
      <c r="AM41" s="124"/>
    </row>
    <row r="42" spans="2:60" ht="12" customHeight="1" x14ac:dyDescent="0.2">
      <c r="B42" s="157"/>
      <c r="D42" s="110">
        <v>10</v>
      </c>
      <c r="E42" s="244" t="s">
        <v>530</v>
      </c>
      <c r="F42" s="111" t="s">
        <v>1798</v>
      </c>
      <c r="G42" s="111" t="s">
        <v>1799</v>
      </c>
      <c r="H42" s="205">
        <v>0</v>
      </c>
      <c r="I42" s="251">
        <f t="shared" si="2"/>
        <v>36.111111111111114</v>
      </c>
      <c r="J42" s="111" t="s">
        <v>1800</v>
      </c>
      <c r="K42" s="278" t="s">
        <v>2141</v>
      </c>
      <c r="L42" s="252"/>
      <c r="M42" s="111" t="s">
        <v>387</v>
      </c>
      <c r="N42" s="111" t="s">
        <v>384</v>
      </c>
      <c r="O42" s="111" t="s">
        <v>387</v>
      </c>
      <c r="P42" s="111" t="s">
        <v>381</v>
      </c>
      <c r="Q42" s="111" t="s">
        <v>386</v>
      </c>
      <c r="R42" s="111" t="s">
        <v>387</v>
      </c>
      <c r="S42" s="111" t="s">
        <v>386</v>
      </c>
      <c r="T42" s="111" t="s">
        <v>386</v>
      </c>
      <c r="U42" s="111" t="s">
        <v>382</v>
      </c>
      <c r="V42" s="193"/>
      <c r="W42" s="124"/>
      <c r="AC42" s="124"/>
      <c r="AD42" s="124"/>
      <c r="AE42" s="124"/>
      <c r="AF42" s="124"/>
      <c r="AG42" s="124"/>
      <c r="AH42" s="124"/>
      <c r="AI42" s="124"/>
      <c r="AJ42" s="124"/>
      <c r="AK42" s="124"/>
      <c r="AL42" s="124"/>
      <c r="AM42" s="124"/>
    </row>
    <row r="43" spans="2:60" ht="12" customHeight="1" x14ac:dyDescent="0.2">
      <c r="D43" s="151"/>
      <c r="E43" s="126"/>
      <c r="F43" s="40"/>
      <c r="G43" s="41"/>
      <c r="H43" s="127"/>
      <c r="I43" s="41"/>
      <c r="J43" s="84"/>
      <c r="K43" s="243"/>
      <c r="L43" s="128"/>
      <c r="M43" s="128"/>
      <c r="N43" s="129"/>
      <c r="O43" s="130"/>
      <c r="P43" s="130"/>
      <c r="Q43" s="130"/>
      <c r="R43" s="130"/>
      <c r="S43" s="130"/>
      <c r="T43" s="130"/>
      <c r="U43" s="130"/>
      <c r="V43" s="130"/>
      <c r="AC43" s="124"/>
      <c r="AD43" s="124"/>
      <c r="AE43" s="124"/>
      <c r="AF43" s="124"/>
      <c r="AG43" s="124"/>
      <c r="AH43" s="124"/>
      <c r="AI43" s="124"/>
      <c r="AJ43" s="124"/>
      <c r="AK43" s="124"/>
      <c r="AL43" s="124"/>
      <c r="AM43" s="124"/>
    </row>
    <row r="44" spans="2:60" ht="12" customHeight="1" x14ac:dyDescent="0.2">
      <c r="D44" s="257"/>
      <c r="E44" s="258"/>
      <c r="F44" s="125"/>
      <c r="G44" s="259"/>
      <c r="H44" s="260"/>
      <c r="I44" s="259"/>
      <c r="J44" s="261"/>
      <c r="K44" s="262"/>
      <c r="L44" s="263"/>
      <c r="M44" s="263"/>
      <c r="N44" s="264"/>
      <c r="O44" s="265"/>
      <c r="P44" s="265"/>
      <c r="Q44" s="265"/>
      <c r="R44" s="265"/>
      <c r="S44" s="265"/>
      <c r="T44" s="265"/>
      <c r="U44" s="265"/>
      <c r="V44" s="265"/>
      <c r="AC44" s="124"/>
      <c r="AD44" s="124"/>
      <c r="AE44" s="124"/>
      <c r="AF44" s="124"/>
      <c r="AG44" s="124"/>
      <c r="AH44" s="124"/>
      <c r="AI44" s="124"/>
      <c r="AJ44" s="124"/>
      <c r="AK44" s="124"/>
      <c r="AL44" s="124"/>
      <c r="AM44" s="124"/>
    </row>
    <row r="45" spans="2:60" s="160" customFormat="1" ht="12" customHeight="1" x14ac:dyDescent="0.2">
      <c r="B45" s="113" t="s">
        <v>2115</v>
      </c>
      <c r="C45" s="113"/>
      <c r="D45" s="195" t="s">
        <v>0</v>
      </c>
      <c r="E45" s="246" t="s">
        <v>9</v>
      </c>
      <c r="F45" s="161" t="s">
        <v>225</v>
      </c>
      <c r="G45" s="161" t="s">
        <v>380</v>
      </c>
      <c r="H45" s="161" t="s">
        <v>224</v>
      </c>
      <c r="I45" s="161" t="s">
        <v>389</v>
      </c>
      <c r="J45" s="267" t="s">
        <v>335</v>
      </c>
      <c r="K45" s="199" t="s">
        <v>2122</v>
      </c>
      <c r="L45" s="199"/>
      <c r="M45" s="161" t="s">
        <v>18</v>
      </c>
      <c r="N45" s="161" t="s">
        <v>329</v>
      </c>
      <c r="O45" s="161" t="s">
        <v>421</v>
      </c>
      <c r="P45" s="161" t="s">
        <v>98</v>
      </c>
      <c r="Q45" s="161" t="s">
        <v>151</v>
      </c>
      <c r="R45" s="161" t="s">
        <v>100</v>
      </c>
      <c r="S45" s="161" t="s">
        <v>165</v>
      </c>
      <c r="T45" s="161" t="s">
        <v>228</v>
      </c>
      <c r="U45" s="161" t="s">
        <v>15</v>
      </c>
      <c r="V45" s="161" t="s">
        <v>13</v>
      </c>
      <c r="W45" s="256"/>
      <c r="X45" s="255"/>
      <c r="Y45" s="156"/>
      <c r="Z45" s="256"/>
      <c r="AA45" s="113"/>
      <c r="AB45" s="113"/>
      <c r="AN45" s="154"/>
      <c r="AO45" s="154"/>
      <c r="AP45" s="155"/>
      <c r="AQ45" s="156"/>
      <c r="AR45" s="156"/>
      <c r="AS45" s="156"/>
      <c r="AT45" s="156"/>
      <c r="AU45" s="113"/>
      <c r="AV45" s="157"/>
      <c r="AW45" s="157"/>
      <c r="AX45" s="113"/>
      <c r="AY45" s="157"/>
      <c r="AZ45" s="158"/>
      <c r="BA45" s="159"/>
      <c r="BC45" s="113"/>
      <c r="BD45" s="113"/>
      <c r="BE45" s="113"/>
      <c r="BF45" s="113"/>
      <c r="BG45" s="113"/>
      <c r="BH45" s="113"/>
    </row>
    <row r="46" spans="2:60" ht="12" customHeight="1" x14ac:dyDescent="0.2">
      <c r="D46" s="151">
        <v>1</v>
      </c>
      <c r="E46" s="245" t="s">
        <v>1811</v>
      </c>
      <c r="F46" s="130">
        <v>3451</v>
      </c>
      <c r="G46" s="41">
        <v>11</v>
      </c>
      <c r="H46" s="269">
        <v>0</v>
      </c>
      <c r="I46" s="127">
        <f>G46*100/18</f>
        <v>61.111111111111114</v>
      </c>
      <c r="J46" s="84">
        <v>92</v>
      </c>
      <c r="K46" s="279" t="s">
        <v>2142</v>
      </c>
      <c r="L46" s="128"/>
      <c r="M46" s="194"/>
      <c r="N46" s="130" t="s">
        <v>386</v>
      </c>
      <c r="O46" s="130" t="s">
        <v>386</v>
      </c>
      <c r="P46" s="130" t="s">
        <v>386</v>
      </c>
      <c r="Q46" s="130" t="s">
        <v>383</v>
      </c>
      <c r="R46" s="130">
        <v>10</v>
      </c>
      <c r="S46" s="130" t="s">
        <v>386</v>
      </c>
      <c r="T46" s="130" t="s">
        <v>386</v>
      </c>
      <c r="U46" s="130" t="s">
        <v>383</v>
      </c>
      <c r="V46" s="130">
        <v>11</v>
      </c>
    </row>
    <row r="47" spans="2:60" ht="12" customHeight="1" x14ac:dyDescent="0.2">
      <c r="D47" s="109">
        <v>2</v>
      </c>
      <c r="E47" s="235" t="s">
        <v>1833</v>
      </c>
      <c r="F47" s="108">
        <v>3447</v>
      </c>
      <c r="G47" s="39">
        <v>10.5</v>
      </c>
      <c r="H47" s="270">
        <v>0</v>
      </c>
      <c r="I47" s="107">
        <f t="shared" ref="I47:I55" si="3">G47*100/18</f>
        <v>58.333333333333336</v>
      </c>
      <c r="J47" s="120">
        <v>90.25</v>
      </c>
      <c r="K47" s="280" t="s">
        <v>2143</v>
      </c>
      <c r="M47" s="108" t="s">
        <v>386</v>
      </c>
      <c r="N47" s="266"/>
      <c r="O47" s="108">
        <v>10</v>
      </c>
      <c r="P47" s="280" t="s">
        <v>382</v>
      </c>
      <c r="Q47" s="108" t="s">
        <v>387</v>
      </c>
      <c r="R47" s="108" t="s">
        <v>386</v>
      </c>
      <c r="S47" s="280" t="s">
        <v>382</v>
      </c>
      <c r="T47" s="108" t="s">
        <v>386</v>
      </c>
      <c r="U47" s="108" t="s">
        <v>383</v>
      </c>
      <c r="V47" s="108" t="s">
        <v>383</v>
      </c>
    </row>
    <row r="48" spans="2:60" ht="12" customHeight="1" x14ac:dyDescent="0.2">
      <c r="D48" s="109">
        <v>3</v>
      </c>
      <c r="E48" s="235" t="s">
        <v>535</v>
      </c>
      <c r="F48" s="108">
        <v>3409</v>
      </c>
      <c r="G48" s="39">
        <v>10</v>
      </c>
      <c r="H48" s="270">
        <v>0</v>
      </c>
      <c r="I48" s="107">
        <f t="shared" si="3"/>
        <v>55.555555555555557</v>
      </c>
      <c r="J48" s="120">
        <v>86.5</v>
      </c>
      <c r="K48" s="280" t="s">
        <v>2144</v>
      </c>
      <c r="M48" s="108" t="s">
        <v>386</v>
      </c>
      <c r="N48" s="280" t="s">
        <v>1782</v>
      </c>
      <c r="O48" s="266"/>
      <c r="P48" s="108" t="s">
        <v>386</v>
      </c>
      <c r="Q48" s="108" t="s">
        <v>386</v>
      </c>
      <c r="R48" s="108" t="s">
        <v>386</v>
      </c>
      <c r="S48" s="108" t="s">
        <v>386</v>
      </c>
      <c r="T48" s="108" t="s">
        <v>383</v>
      </c>
      <c r="U48" s="108" t="s">
        <v>386</v>
      </c>
      <c r="V48" s="108" t="s">
        <v>383</v>
      </c>
    </row>
    <row r="49" spans="2:22" ht="12" customHeight="1" x14ac:dyDescent="0.2">
      <c r="D49" s="109">
        <v>4</v>
      </c>
      <c r="E49" s="235" t="s">
        <v>1832</v>
      </c>
      <c r="F49" s="108">
        <v>3426</v>
      </c>
      <c r="G49" s="39">
        <v>10</v>
      </c>
      <c r="H49" s="270">
        <v>0</v>
      </c>
      <c r="I49" s="107">
        <f t="shared" si="3"/>
        <v>55.555555555555557</v>
      </c>
      <c r="J49" s="120">
        <v>86</v>
      </c>
      <c r="K49" s="280" t="s">
        <v>2145</v>
      </c>
      <c r="M49" s="108" t="s">
        <v>386</v>
      </c>
      <c r="N49" s="280" t="s">
        <v>381</v>
      </c>
      <c r="O49" s="108" t="s">
        <v>386</v>
      </c>
      <c r="P49" s="266"/>
      <c r="Q49" s="108" t="s">
        <v>383</v>
      </c>
      <c r="R49" s="108" t="s">
        <v>386</v>
      </c>
      <c r="S49" s="108" t="s">
        <v>386</v>
      </c>
      <c r="T49" s="108" t="s">
        <v>383</v>
      </c>
      <c r="U49" s="108" t="s">
        <v>386</v>
      </c>
      <c r="V49" s="280" t="s">
        <v>382</v>
      </c>
    </row>
    <row r="50" spans="2:22" ht="12" customHeight="1" x14ac:dyDescent="0.2">
      <c r="D50" s="109">
        <v>5</v>
      </c>
      <c r="E50" s="235" t="s">
        <v>549</v>
      </c>
      <c r="F50" s="108">
        <v>3371</v>
      </c>
      <c r="G50" s="39">
        <v>9.5</v>
      </c>
      <c r="H50" s="270">
        <v>0</v>
      </c>
      <c r="I50" s="107">
        <f t="shared" si="3"/>
        <v>52.777777777777779</v>
      </c>
      <c r="J50" s="120">
        <v>81.25</v>
      </c>
      <c r="K50" s="280" t="s">
        <v>2146</v>
      </c>
      <c r="M50" s="108" t="s">
        <v>387</v>
      </c>
      <c r="N50" s="108" t="s">
        <v>383</v>
      </c>
      <c r="O50" s="108" t="s">
        <v>386</v>
      </c>
      <c r="P50" s="108" t="s">
        <v>387</v>
      </c>
      <c r="Q50" s="266"/>
      <c r="R50" s="108" t="s">
        <v>386</v>
      </c>
      <c r="S50" s="108" t="s">
        <v>386</v>
      </c>
      <c r="T50" s="108" t="s">
        <v>386</v>
      </c>
      <c r="U50" s="280" t="s">
        <v>382</v>
      </c>
      <c r="V50" s="280" t="s">
        <v>382</v>
      </c>
    </row>
    <row r="51" spans="2:22" ht="12" customHeight="1" x14ac:dyDescent="0.2">
      <c r="D51" s="109">
        <v>6</v>
      </c>
      <c r="E51" s="235" t="s">
        <v>1818</v>
      </c>
      <c r="F51" s="108">
        <v>3424</v>
      </c>
      <c r="G51" s="39">
        <v>9.5</v>
      </c>
      <c r="H51" s="270">
        <v>0</v>
      </c>
      <c r="I51" s="107">
        <f t="shared" si="3"/>
        <v>52.777777777777779</v>
      </c>
      <c r="J51" s="120">
        <v>80.5</v>
      </c>
      <c r="K51" s="280" t="s">
        <v>2147</v>
      </c>
      <c r="M51" s="280" t="s">
        <v>1782</v>
      </c>
      <c r="N51" s="108" t="s">
        <v>386</v>
      </c>
      <c r="O51" s="108" t="s">
        <v>386</v>
      </c>
      <c r="P51" s="108" t="s">
        <v>386</v>
      </c>
      <c r="Q51" s="108" t="s">
        <v>386</v>
      </c>
      <c r="R51" s="266"/>
      <c r="S51" s="108" t="s">
        <v>387</v>
      </c>
      <c r="T51" s="108" t="s">
        <v>386</v>
      </c>
      <c r="U51" s="108" t="s">
        <v>386</v>
      </c>
      <c r="V51" s="108">
        <v>11</v>
      </c>
    </row>
    <row r="52" spans="2:22" ht="12" customHeight="1" x14ac:dyDescent="0.2">
      <c r="D52" s="109">
        <v>7</v>
      </c>
      <c r="E52" s="235" t="s">
        <v>523</v>
      </c>
      <c r="F52" s="108">
        <v>3486</v>
      </c>
      <c r="G52" s="39">
        <v>9</v>
      </c>
      <c r="H52" s="270">
        <v>0</v>
      </c>
      <c r="I52" s="107">
        <f t="shared" si="3"/>
        <v>50</v>
      </c>
      <c r="J52" s="120">
        <v>80.5</v>
      </c>
      <c r="K52" s="280" t="s">
        <v>2138</v>
      </c>
      <c r="M52" s="108" t="s">
        <v>386</v>
      </c>
      <c r="N52" s="280" t="s">
        <v>381</v>
      </c>
      <c r="O52" s="108" t="s">
        <v>386</v>
      </c>
      <c r="P52" s="108" t="s">
        <v>386</v>
      </c>
      <c r="Q52" s="108" t="s">
        <v>386</v>
      </c>
      <c r="R52" s="108" t="s">
        <v>383</v>
      </c>
      <c r="S52" s="266"/>
      <c r="T52" s="108" t="s">
        <v>386</v>
      </c>
      <c r="U52" s="108" t="s">
        <v>386</v>
      </c>
      <c r="V52" s="108" t="s">
        <v>386</v>
      </c>
    </row>
    <row r="53" spans="2:22" ht="12" customHeight="1" x14ac:dyDescent="0.2">
      <c r="D53" s="109">
        <v>8</v>
      </c>
      <c r="E53" s="235" t="s">
        <v>1823</v>
      </c>
      <c r="F53" s="108">
        <v>3374</v>
      </c>
      <c r="G53" s="39">
        <v>8.5</v>
      </c>
      <c r="H53" s="270">
        <v>0</v>
      </c>
      <c r="I53" s="107">
        <f t="shared" si="3"/>
        <v>47.222222222222221</v>
      </c>
      <c r="J53" s="120">
        <v>73.75</v>
      </c>
      <c r="K53" s="280" t="s">
        <v>2148</v>
      </c>
      <c r="M53" s="108" t="s">
        <v>386</v>
      </c>
      <c r="N53" s="108" t="s">
        <v>386</v>
      </c>
      <c r="O53" s="108" t="s">
        <v>387</v>
      </c>
      <c r="P53" s="108" t="s">
        <v>387</v>
      </c>
      <c r="Q53" s="108" t="s">
        <v>386</v>
      </c>
      <c r="R53" s="108" t="s">
        <v>386</v>
      </c>
      <c r="S53" s="108" t="s">
        <v>386</v>
      </c>
      <c r="T53" s="266"/>
      <c r="U53" s="108">
        <v>10</v>
      </c>
      <c r="V53" s="280" t="s">
        <v>382</v>
      </c>
    </row>
    <row r="54" spans="2:22" ht="12" customHeight="1" x14ac:dyDescent="0.2">
      <c r="D54" s="109">
        <v>9</v>
      </c>
      <c r="E54" s="235" t="s">
        <v>1826</v>
      </c>
      <c r="F54" s="108">
        <v>3394</v>
      </c>
      <c r="G54" s="39">
        <v>7.5</v>
      </c>
      <c r="H54" s="270">
        <v>0</v>
      </c>
      <c r="I54" s="107">
        <f t="shared" si="3"/>
        <v>41.666666666666664</v>
      </c>
      <c r="J54" s="120">
        <v>67</v>
      </c>
      <c r="K54" s="280" t="s">
        <v>2136</v>
      </c>
      <c r="M54" s="108" t="s">
        <v>387</v>
      </c>
      <c r="N54" s="108" t="s">
        <v>387</v>
      </c>
      <c r="O54" s="108" t="s">
        <v>386</v>
      </c>
      <c r="P54" s="108" t="s">
        <v>386</v>
      </c>
      <c r="Q54" s="280" t="s">
        <v>381</v>
      </c>
      <c r="R54" s="108" t="s">
        <v>386</v>
      </c>
      <c r="S54" s="108" t="s">
        <v>386</v>
      </c>
      <c r="T54" s="280" t="s">
        <v>1782</v>
      </c>
      <c r="U54" s="266"/>
      <c r="V54" s="108" t="s">
        <v>386</v>
      </c>
    </row>
    <row r="55" spans="2:22" ht="12" customHeight="1" x14ac:dyDescent="0.2">
      <c r="D55" s="110">
        <v>10</v>
      </c>
      <c r="E55" s="244" t="s">
        <v>1827</v>
      </c>
      <c r="F55" s="111">
        <v>3346</v>
      </c>
      <c r="G55" s="63">
        <v>4.5</v>
      </c>
      <c r="H55" s="271">
        <v>0</v>
      </c>
      <c r="I55" s="268">
        <f t="shared" si="3"/>
        <v>25</v>
      </c>
      <c r="J55" s="85">
        <v>40.75</v>
      </c>
      <c r="K55" s="281" t="s">
        <v>2149</v>
      </c>
      <c r="L55" s="163"/>
      <c r="M55" s="281" t="s">
        <v>384</v>
      </c>
      <c r="N55" s="111" t="s">
        <v>387</v>
      </c>
      <c r="O55" s="111" t="s">
        <v>387</v>
      </c>
      <c r="P55" s="281" t="s">
        <v>381</v>
      </c>
      <c r="Q55" s="281" t="s">
        <v>381</v>
      </c>
      <c r="R55" s="281" t="s">
        <v>384</v>
      </c>
      <c r="S55" s="111" t="s">
        <v>386</v>
      </c>
      <c r="T55" s="281" t="s">
        <v>381</v>
      </c>
      <c r="U55" s="111" t="s">
        <v>386</v>
      </c>
      <c r="V55" s="193"/>
    </row>
    <row r="56" spans="2:22" ht="12" customHeight="1" x14ac:dyDescent="0.2">
      <c r="D56" s="151"/>
      <c r="E56" s="126"/>
      <c r="F56" s="40"/>
      <c r="G56" s="41"/>
      <c r="H56" s="127"/>
      <c r="I56" s="41"/>
      <c r="J56" s="84"/>
      <c r="K56" s="243"/>
      <c r="L56" s="128"/>
      <c r="M56" s="128"/>
      <c r="N56" s="129"/>
      <c r="O56" s="130"/>
      <c r="P56" s="130"/>
      <c r="Q56" s="130"/>
      <c r="R56" s="130"/>
      <c r="S56" s="130"/>
      <c r="T56" s="130"/>
      <c r="U56" s="130"/>
      <c r="V56" s="130"/>
    </row>
    <row r="57" spans="2:22" ht="12" customHeight="1" x14ac:dyDescent="0.2">
      <c r="D57" s="151"/>
      <c r="E57" s="126"/>
      <c r="F57" s="40"/>
      <c r="G57" s="41"/>
      <c r="H57" s="127"/>
      <c r="I57" s="41"/>
      <c r="J57" s="84"/>
      <c r="K57" s="243"/>
      <c r="L57" s="128"/>
      <c r="M57" s="128"/>
      <c r="N57" s="129"/>
      <c r="O57" s="130"/>
      <c r="P57" s="130"/>
      <c r="Q57" s="130"/>
      <c r="R57" s="130"/>
      <c r="S57" s="130"/>
      <c r="T57" s="130"/>
      <c r="U57" s="130"/>
      <c r="V57" s="130"/>
    </row>
    <row r="58" spans="2:22" ht="12" customHeight="1" x14ac:dyDescent="0.2">
      <c r="B58" s="157" t="s">
        <v>2193</v>
      </c>
      <c r="D58" s="195" t="s">
        <v>0</v>
      </c>
      <c r="E58" s="287" t="s">
        <v>9</v>
      </c>
      <c r="F58" s="161" t="s">
        <v>225</v>
      </c>
      <c r="G58" s="161" t="s">
        <v>380</v>
      </c>
      <c r="H58" s="161" t="s">
        <v>224</v>
      </c>
      <c r="I58" s="161" t="s">
        <v>389</v>
      </c>
      <c r="J58" s="267" t="s">
        <v>335</v>
      </c>
      <c r="K58" s="199" t="s">
        <v>2122</v>
      </c>
      <c r="L58" s="199"/>
      <c r="M58" s="161" t="s">
        <v>84</v>
      </c>
      <c r="N58" s="161" t="s">
        <v>101</v>
      </c>
      <c r="O58" s="161" t="s">
        <v>192</v>
      </c>
      <c r="P58" s="161" t="s">
        <v>206</v>
      </c>
      <c r="Q58" s="161" t="s">
        <v>86</v>
      </c>
      <c r="R58" s="161" t="s">
        <v>329</v>
      </c>
      <c r="S58" s="161" t="s">
        <v>18</v>
      </c>
      <c r="T58" s="161" t="s">
        <v>70</v>
      </c>
    </row>
    <row r="59" spans="2:22" ht="12" customHeight="1" x14ac:dyDescent="0.2">
      <c r="D59" s="288">
        <v>1</v>
      </c>
      <c r="E59" s="247" t="s">
        <v>2158</v>
      </c>
      <c r="F59" s="38">
        <v>3553</v>
      </c>
      <c r="G59" s="39">
        <v>34.5</v>
      </c>
      <c r="H59" s="270">
        <v>0</v>
      </c>
      <c r="I59" s="38">
        <f>G59*156/56</f>
        <v>96.107142857142861</v>
      </c>
      <c r="J59" s="120">
        <v>927</v>
      </c>
      <c r="K59" s="295">
        <v>62</v>
      </c>
      <c r="L59" s="38">
        <v>61.6</v>
      </c>
      <c r="M59" s="266"/>
      <c r="N59" s="108" t="s">
        <v>2159</v>
      </c>
      <c r="O59" s="108" t="s">
        <v>2160</v>
      </c>
      <c r="P59" s="108" t="s">
        <v>2161</v>
      </c>
      <c r="Q59" s="108" t="s">
        <v>2162</v>
      </c>
      <c r="R59" s="108" t="s">
        <v>2159</v>
      </c>
      <c r="S59" s="108" t="s">
        <v>2163</v>
      </c>
      <c r="T59" s="108" t="s">
        <v>2164</v>
      </c>
    </row>
    <row r="60" spans="2:22" ht="12" customHeight="1" x14ac:dyDescent="0.2">
      <c r="D60" s="288">
        <v>2</v>
      </c>
      <c r="E60" s="247" t="s">
        <v>2165</v>
      </c>
      <c r="F60" s="38">
        <v>3543</v>
      </c>
      <c r="G60" s="39">
        <v>32.5</v>
      </c>
      <c r="H60" s="270">
        <v>0</v>
      </c>
      <c r="I60" s="38">
        <f t="shared" ref="I60:I66" si="4">G60*156/56</f>
        <v>90.535714285714292</v>
      </c>
      <c r="J60" s="120">
        <v>874.25</v>
      </c>
      <c r="K60" s="295">
        <v>26</v>
      </c>
      <c r="L60" s="38">
        <v>58</v>
      </c>
      <c r="M60" s="108" t="s">
        <v>2166</v>
      </c>
      <c r="N60" s="266"/>
      <c r="O60" s="108" t="s">
        <v>2167</v>
      </c>
      <c r="P60" s="108" t="s">
        <v>2168</v>
      </c>
      <c r="Q60" s="108" t="s">
        <v>2161</v>
      </c>
      <c r="R60" s="108" t="s">
        <v>2169</v>
      </c>
      <c r="S60" s="108" t="s">
        <v>2161</v>
      </c>
      <c r="T60" s="108" t="s">
        <v>2170</v>
      </c>
    </row>
    <row r="61" spans="2:22" ht="12" customHeight="1" x14ac:dyDescent="0.2">
      <c r="D61" s="288">
        <v>3</v>
      </c>
      <c r="E61" s="247" t="s">
        <v>2171</v>
      </c>
      <c r="F61" s="38">
        <v>3536</v>
      </c>
      <c r="G61" s="39">
        <v>29</v>
      </c>
      <c r="H61" s="270">
        <v>0</v>
      </c>
      <c r="I61" s="38">
        <f t="shared" si="4"/>
        <v>80.785714285714292</v>
      </c>
      <c r="J61" s="120">
        <v>801.25</v>
      </c>
      <c r="K61" s="296">
        <v>-66</v>
      </c>
      <c r="L61" s="38">
        <v>51.8</v>
      </c>
      <c r="M61" s="108" t="s">
        <v>2172</v>
      </c>
      <c r="N61" s="108" t="s">
        <v>2167</v>
      </c>
      <c r="O61" s="266"/>
      <c r="P61" s="108" t="s">
        <v>2167</v>
      </c>
      <c r="Q61" s="108" t="s">
        <v>2160</v>
      </c>
      <c r="R61" s="108" t="s">
        <v>2160</v>
      </c>
      <c r="S61" s="108" t="s">
        <v>2173</v>
      </c>
      <c r="T61" s="108" t="s">
        <v>2167</v>
      </c>
    </row>
    <row r="62" spans="2:22" ht="12" customHeight="1" x14ac:dyDescent="0.2">
      <c r="D62" s="288">
        <v>4</v>
      </c>
      <c r="E62" s="247" t="s">
        <v>2174</v>
      </c>
      <c r="F62" s="38">
        <v>3504</v>
      </c>
      <c r="G62" s="39">
        <v>27</v>
      </c>
      <c r="H62" s="270">
        <v>0</v>
      </c>
      <c r="I62" s="38">
        <f t="shared" si="4"/>
        <v>75.214285714285708</v>
      </c>
      <c r="J62" s="120">
        <v>754.75</v>
      </c>
      <c r="K62" s="296">
        <v>-37</v>
      </c>
      <c r="L62" s="38">
        <v>48.2</v>
      </c>
      <c r="M62" s="108" t="s">
        <v>2175</v>
      </c>
      <c r="N62" s="108" t="s">
        <v>2176</v>
      </c>
      <c r="O62" s="108" t="s">
        <v>2167</v>
      </c>
      <c r="P62" s="266"/>
      <c r="Q62" s="108" t="s">
        <v>2177</v>
      </c>
      <c r="R62" s="108" t="s">
        <v>2178</v>
      </c>
      <c r="S62" s="108" t="s">
        <v>2159</v>
      </c>
      <c r="T62" s="108" t="s">
        <v>2179</v>
      </c>
    </row>
    <row r="63" spans="2:22" ht="12" customHeight="1" x14ac:dyDescent="0.2">
      <c r="D63" s="288">
        <v>5</v>
      </c>
      <c r="E63" s="247" t="s">
        <v>2180</v>
      </c>
      <c r="F63" s="38">
        <v>3505</v>
      </c>
      <c r="G63" s="39">
        <v>26.5</v>
      </c>
      <c r="H63" s="270">
        <v>0</v>
      </c>
      <c r="I63" s="38">
        <f t="shared" si="4"/>
        <v>73.821428571428569</v>
      </c>
      <c r="J63" s="120">
        <v>736.5</v>
      </c>
      <c r="K63" s="296">
        <v>-56</v>
      </c>
      <c r="L63" s="38">
        <v>47.3</v>
      </c>
      <c r="M63" s="108" t="s">
        <v>2181</v>
      </c>
      <c r="N63" s="108" t="s">
        <v>2175</v>
      </c>
      <c r="O63" s="108" t="s">
        <v>2172</v>
      </c>
      <c r="P63" s="108" t="s">
        <v>2182</v>
      </c>
      <c r="Q63" s="266"/>
      <c r="R63" s="108" t="s">
        <v>2168</v>
      </c>
      <c r="S63" s="108" t="s">
        <v>2168</v>
      </c>
      <c r="T63" s="108" t="s">
        <v>2167</v>
      </c>
    </row>
    <row r="64" spans="2:22" ht="12" customHeight="1" x14ac:dyDescent="0.2">
      <c r="D64" s="288">
        <v>6</v>
      </c>
      <c r="E64" s="247" t="s">
        <v>1833</v>
      </c>
      <c r="F64" s="38">
        <v>3451</v>
      </c>
      <c r="G64" s="39">
        <v>25.5</v>
      </c>
      <c r="H64" s="270">
        <v>0</v>
      </c>
      <c r="I64" s="38">
        <f t="shared" si="4"/>
        <v>71.035714285714292</v>
      </c>
      <c r="J64" s="120">
        <v>714.75</v>
      </c>
      <c r="K64" s="295">
        <v>69</v>
      </c>
      <c r="L64" s="38">
        <v>45.5</v>
      </c>
      <c r="M64" s="108" t="s">
        <v>2166</v>
      </c>
      <c r="N64" s="108" t="s">
        <v>2183</v>
      </c>
      <c r="O64" s="108" t="s">
        <v>2172</v>
      </c>
      <c r="P64" s="108" t="s">
        <v>2184</v>
      </c>
      <c r="Q64" s="108" t="s">
        <v>2176</v>
      </c>
      <c r="R64" s="266"/>
      <c r="S64" s="108" t="s">
        <v>2176</v>
      </c>
      <c r="T64" s="108" t="s">
        <v>2167</v>
      </c>
    </row>
    <row r="65" spans="1:39" ht="12" customHeight="1" x14ac:dyDescent="0.2">
      <c r="D65" s="288">
        <v>7</v>
      </c>
      <c r="E65" s="247" t="s">
        <v>1811</v>
      </c>
      <c r="F65" s="38">
        <v>3457</v>
      </c>
      <c r="G65" s="39">
        <v>25</v>
      </c>
      <c r="H65" s="270">
        <v>0</v>
      </c>
      <c r="I65" s="38">
        <f t="shared" si="4"/>
        <v>69.642857142857139</v>
      </c>
      <c r="J65" s="120">
        <v>699.5</v>
      </c>
      <c r="K65" s="295">
        <v>36</v>
      </c>
      <c r="L65" s="38">
        <v>44.6</v>
      </c>
      <c r="M65" s="108" t="s">
        <v>2185</v>
      </c>
      <c r="N65" s="108" t="s">
        <v>2175</v>
      </c>
      <c r="O65" s="108" t="s">
        <v>2186</v>
      </c>
      <c r="P65" s="108" t="s">
        <v>2166</v>
      </c>
      <c r="Q65" s="108" t="s">
        <v>2176</v>
      </c>
      <c r="R65" s="108" t="s">
        <v>2168</v>
      </c>
      <c r="S65" s="266"/>
      <c r="T65" s="108" t="s">
        <v>2187</v>
      </c>
    </row>
    <row r="66" spans="1:39" ht="12" customHeight="1" x14ac:dyDescent="0.2">
      <c r="D66" s="289">
        <v>8</v>
      </c>
      <c r="E66" s="251" t="s">
        <v>2188</v>
      </c>
      <c r="F66" s="45">
        <v>3470</v>
      </c>
      <c r="G66" s="63">
        <v>24</v>
      </c>
      <c r="H66" s="271">
        <v>0</v>
      </c>
      <c r="I66" s="45">
        <f t="shared" si="4"/>
        <v>66.857142857142861</v>
      </c>
      <c r="J66" s="85">
        <v>666</v>
      </c>
      <c r="K66" s="297">
        <v>-34</v>
      </c>
      <c r="L66" s="45">
        <v>42.9</v>
      </c>
      <c r="M66" s="111" t="s">
        <v>2189</v>
      </c>
      <c r="N66" s="111" t="s">
        <v>2190</v>
      </c>
      <c r="O66" s="111" t="s">
        <v>2167</v>
      </c>
      <c r="P66" s="111" t="s">
        <v>2191</v>
      </c>
      <c r="Q66" s="111" t="s">
        <v>2167</v>
      </c>
      <c r="R66" s="111" t="s">
        <v>2167</v>
      </c>
      <c r="S66" s="111" t="s">
        <v>2192</v>
      </c>
      <c r="T66" s="193"/>
    </row>
    <row r="67" spans="1:39" ht="12" customHeight="1" x14ac:dyDescent="0.2">
      <c r="D67" s="151"/>
      <c r="E67" s="126"/>
      <c r="F67" s="40"/>
      <c r="G67" s="41"/>
      <c r="H67" s="127"/>
      <c r="I67" s="41"/>
      <c r="J67" s="84"/>
      <c r="K67" s="243"/>
      <c r="L67" s="128"/>
      <c r="M67" s="128"/>
      <c r="N67" s="129"/>
      <c r="O67" s="130"/>
      <c r="P67" s="130"/>
      <c r="Q67" s="130"/>
      <c r="R67" s="130"/>
      <c r="S67" s="130"/>
      <c r="T67" s="130"/>
    </row>
    <row r="69" spans="1:39" x14ac:dyDescent="0.2">
      <c r="A69" s="124" t="s">
        <v>1801</v>
      </c>
    </row>
    <row r="73" spans="1:39" x14ac:dyDescent="0.2">
      <c r="B73" s="113"/>
    </row>
    <row r="74" spans="1:39" x14ac:dyDescent="0.2">
      <c r="B74" s="254" t="s">
        <v>2114</v>
      </c>
      <c r="AC74" s="195"/>
      <c r="AD74" s="195" t="s">
        <v>401</v>
      </c>
      <c r="AE74" s="195" t="s">
        <v>225</v>
      </c>
      <c r="AF74" s="195" t="s">
        <v>395</v>
      </c>
      <c r="AG74" s="195" t="s">
        <v>402</v>
      </c>
      <c r="AH74" s="195" t="s">
        <v>403</v>
      </c>
      <c r="AI74" s="350" t="s">
        <v>404</v>
      </c>
      <c r="AJ74" s="350"/>
      <c r="AK74" s="195"/>
      <c r="AL74" s="350" t="s">
        <v>405</v>
      </c>
      <c r="AM74" s="350"/>
    </row>
    <row r="75" spans="1:39" ht="24" x14ac:dyDescent="0.2">
      <c r="AC75" s="346">
        <v>1</v>
      </c>
      <c r="AD75" s="310" t="s">
        <v>27</v>
      </c>
      <c r="AE75" s="346">
        <v>3564</v>
      </c>
      <c r="AF75" s="346" t="s">
        <v>2842</v>
      </c>
      <c r="AG75" s="351">
        <v>5</v>
      </c>
      <c r="AH75" s="346" t="s">
        <v>2844</v>
      </c>
      <c r="AI75" s="310" t="s">
        <v>2846</v>
      </c>
      <c r="AJ75" s="312" t="s">
        <v>2854</v>
      </c>
      <c r="AK75" s="312"/>
      <c r="AL75" s="309" t="s">
        <v>2850</v>
      </c>
      <c r="AM75" s="312" t="s">
        <v>2852</v>
      </c>
    </row>
    <row r="76" spans="1:39" ht="24" x14ac:dyDescent="0.2">
      <c r="AC76" s="346"/>
      <c r="AD76" s="310" t="s">
        <v>2839</v>
      </c>
      <c r="AE76" s="346"/>
      <c r="AF76" s="346"/>
      <c r="AG76" s="346"/>
      <c r="AH76" s="346"/>
      <c r="AI76" s="310" t="s">
        <v>2847</v>
      </c>
      <c r="AJ76" s="312" t="s">
        <v>2855</v>
      </c>
      <c r="AK76" s="312"/>
      <c r="AL76" s="309" t="s">
        <v>2851</v>
      </c>
      <c r="AM76" s="312" t="s">
        <v>2853</v>
      </c>
    </row>
    <row r="77" spans="1:39" x14ac:dyDescent="0.2">
      <c r="AC77" s="346">
        <v>2</v>
      </c>
      <c r="AD77" s="310" t="s">
        <v>2840</v>
      </c>
      <c r="AE77" s="346">
        <v>3542</v>
      </c>
      <c r="AF77" s="346" t="s">
        <v>2843</v>
      </c>
      <c r="AG77" s="351">
        <v>-5</v>
      </c>
      <c r="AH77" s="346" t="s">
        <v>2845</v>
      </c>
      <c r="AI77" s="310" t="s">
        <v>2848</v>
      </c>
      <c r="AJ77" s="312" t="s">
        <v>2856</v>
      </c>
      <c r="AK77" s="312"/>
      <c r="AL77" s="348">
        <v>23</v>
      </c>
      <c r="AM77" s="352" t="s">
        <v>2394</v>
      </c>
    </row>
    <row r="78" spans="1:39" x14ac:dyDescent="0.2">
      <c r="AC78" s="347"/>
      <c r="AD78" s="311" t="s">
        <v>2841</v>
      </c>
      <c r="AE78" s="347"/>
      <c r="AF78" s="347"/>
      <c r="AG78" s="347"/>
      <c r="AH78" s="347"/>
      <c r="AI78" s="311" t="s">
        <v>2849</v>
      </c>
      <c r="AJ78" s="313" t="s">
        <v>2857</v>
      </c>
      <c r="AK78" s="313"/>
      <c r="AL78" s="349"/>
      <c r="AM78" s="353"/>
    </row>
  </sheetData>
  <mergeCells count="14">
    <mergeCell ref="AH77:AH78"/>
    <mergeCell ref="AL77:AL78"/>
    <mergeCell ref="AI74:AJ74"/>
    <mergeCell ref="AL74:AM74"/>
    <mergeCell ref="AC75:AC76"/>
    <mergeCell ref="AC77:AC78"/>
    <mergeCell ref="AE75:AE76"/>
    <mergeCell ref="AF75:AF76"/>
    <mergeCell ref="AG75:AG76"/>
    <mergeCell ref="AE77:AE78"/>
    <mergeCell ref="AF77:AF78"/>
    <mergeCell ref="AG77:AG78"/>
    <mergeCell ref="AM77:AM78"/>
    <mergeCell ref="AH75:AH7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143"/>
  <sheetViews>
    <sheetView workbookViewId="0">
      <pane xSplit="1" ySplit="10" topLeftCell="B11" activePane="bottomRight" state="frozen"/>
      <selection pane="topRight" activeCell="B1" sqref="B1"/>
      <selection pane="bottomLeft" activeCell="A11" sqref="A11"/>
      <selection pane="bottomRight" activeCell="C13" sqref="C13"/>
    </sheetView>
  </sheetViews>
  <sheetFormatPr defaultRowHeight="15" x14ac:dyDescent="0.25"/>
  <cols>
    <col min="1" max="1" width="1.7109375" customWidth="1"/>
    <col min="2" max="2" width="4" style="76" bestFit="1" customWidth="1"/>
    <col min="3" max="4" width="35.7109375" bestFit="1" customWidth="1"/>
    <col min="5" max="5" width="8.7109375" style="203" bestFit="1" customWidth="1"/>
    <col min="6" max="6" width="4.5703125" style="203" bestFit="1" customWidth="1"/>
    <col min="7" max="7" width="6" style="203" bestFit="1" customWidth="1"/>
    <col min="8" max="8" width="58.7109375" bestFit="1" customWidth="1"/>
    <col min="9" max="9" width="7.140625" style="203" bestFit="1" customWidth="1"/>
    <col min="10" max="10" width="16.140625" style="203" bestFit="1" customWidth="1"/>
    <col min="11" max="11" width="22.28515625" style="203" bestFit="1" customWidth="1"/>
    <col min="12" max="12" width="8.42578125" style="203" bestFit="1" customWidth="1"/>
    <col min="13" max="13" width="7.5703125" style="203" bestFit="1" customWidth="1"/>
    <col min="14" max="14" width="65.42578125" bestFit="1" customWidth="1"/>
  </cols>
  <sheetData>
    <row r="1" spans="1:14" ht="18.75" x14ac:dyDescent="0.3">
      <c r="A1" s="1" t="s">
        <v>883</v>
      </c>
    </row>
    <row r="4" spans="1:14" x14ac:dyDescent="0.25">
      <c r="G4" s="203">
        <f>G5/3600</f>
        <v>1.192539983164983</v>
      </c>
      <c r="H4" t="s">
        <v>1481</v>
      </c>
    </row>
    <row r="5" spans="1:14" x14ac:dyDescent="0.25">
      <c r="D5" s="232" t="s">
        <v>780</v>
      </c>
      <c r="E5" s="203">
        <f>E6/3600</f>
        <v>1.0786111111111112</v>
      </c>
      <c r="G5" s="203">
        <f>3600+G6*5/132</f>
        <v>4293.143939393939</v>
      </c>
      <c r="H5" t="s">
        <v>1480</v>
      </c>
    </row>
    <row r="6" spans="1:14" x14ac:dyDescent="0.25">
      <c r="D6" s="230" t="s">
        <v>777</v>
      </c>
      <c r="E6" s="203">
        <f>3600+240+43</f>
        <v>3883</v>
      </c>
      <c r="G6" s="203">
        <f>SUM(G11:G142)*2-69</f>
        <v>18299</v>
      </c>
      <c r="H6" t="s">
        <v>379</v>
      </c>
    </row>
    <row r="7" spans="1:14" x14ac:dyDescent="0.25">
      <c r="D7" s="230" t="s">
        <v>776</v>
      </c>
      <c r="E7" s="152">
        <f>SUM(E11:E142)/132</f>
        <v>4.4936956369248042E-2</v>
      </c>
      <c r="G7" s="226">
        <f>G6/(2*132)</f>
        <v>69.314393939393938</v>
      </c>
      <c r="H7" t="s">
        <v>378</v>
      </c>
    </row>
    <row r="9" spans="1:14" s="77" customFormat="1" x14ac:dyDescent="0.25">
      <c r="B9" s="78" t="s">
        <v>0</v>
      </c>
      <c r="C9" s="219" t="s">
        <v>256</v>
      </c>
      <c r="D9" s="219" t="s">
        <v>255</v>
      </c>
      <c r="E9" s="216" t="s">
        <v>257</v>
      </c>
      <c r="F9" s="220" t="s">
        <v>258</v>
      </c>
      <c r="G9" s="216" t="s">
        <v>521</v>
      </c>
      <c r="H9" s="219" t="s">
        <v>259</v>
      </c>
      <c r="I9" s="216" t="s">
        <v>260</v>
      </c>
      <c r="J9" s="220" t="s">
        <v>262</v>
      </c>
      <c r="K9" s="220" t="s">
        <v>261</v>
      </c>
      <c r="L9" s="220" t="s">
        <v>320</v>
      </c>
      <c r="M9" s="220" t="s">
        <v>321</v>
      </c>
      <c r="N9" s="219" t="s">
        <v>522</v>
      </c>
    </row>
    <row r="10" spans="1:14" x14ac:dyDescent="0.25">
      <c r="C10" s="217"/>
      <c r="D10" s="217"/>
      <c r="F10" s="218"/>
      <c r="H10" s="217"/>
      <c r="J10" s="218"/>
      <c r="K10" s="218"/>
      <c r="L10" s="218"/>
      <c r="M10" s="218"/>
      <c r="N10" s="217"/>
    </row>
    <row r="11" spans="1:14" x14ac:dyDescent="0.25">
      <c r="B11" s="76">
        <v>1</v>
      </c>
      <c r="C11" s="217" t="s">
        <v>885</v>
      </c>
      <c r="D11" s="217" t="s">
        <v>886</v>
      </c>
      <c r="E11" s="152">
        <v>3.7048611111111109E-2</v>
      </c>
      <c r="F11" s="218" t="s">
        <v>332</v>
      </c>
      <c r="G11" s="203">
        <v>46</v>
      </c>
      <c r="H11" s="217" t="s">
        <v>333</v>
      </c>
      <c r="I11" s="218" t="s">
        <v>3</v>
      </c>
      <c r="J11" s="218" t="s">
        <v>292</v>
      </c>
      <c r="K11" s="218" t="s">
        <v>889</v>
      </c>
      <c r="L11" s="218" t="s">
        <v>887</v>
      </c>
      <c r="M11" s="218" t="s">
        <v>888</v>
      </c>
      <c r="N11" s="217" t="s">
        <v>890</v>
      </c>
    </row>
    <row r="12" spans="1:14" x14ac:dyDescent="0.25">
      <c r="B12" s="76">
        <v>2</v>
      </c>
      <c r="C12" s="217" t="s">
        <v>349</v>
      </c>
      <c r="D12" s="217" t="s">
        <v>891</v>
      </c>
      <c r="E12" s="152">
        <v>5.3206018518518521E-2</v>
      </c>
      <c r="F12" s="218" t="s">
        <v>686</v>
      </c>
      <c r="G12" s="203">
        <v>106</v>
      </c>
      <c r="H12" s="217" t="s">
        <v>283</v>
      </c>
      <c r="I12" s="218" t="s">
        <v>83</v>
      </c>
      <c r="J12" s="218" t="s">
        <v>293</v>
      </c>
      <c r="K12" s="218" t="s">
        <v>893</v>
      </c>
      <c r="L12" s="218" t="s">
        <v>892</v>
      </c>
      <c r="M12" s="218" t="s">
        <v>531</v>
      </c>
      <c r="N12" s="217" t="s">
        <v>894</v>
      </c>
    </row>
    <row r="13" spans="1:14" x14ac:dyDescent="0.25">
      <c r="B13" s="76">
        <v>3</v>
      </c>
      <c r="C13" s="217" t="s">
        <v>895</v>
      </c>
      <c r="D13" s="217" t="s">
        <v>896</v>
      </c>
      <c r="E13" s="152">
        <v>4.8900462962962965E-2</v>
      </c>
      <c r="F13" s="218" t="s">
        <v>899</v>
      </c>
      <c r="G13" s="203">
        <v>77</v>
      </c>
      <c r="H13" s="217" t="s">
        <v>901</v>
      </c>
      <c r="I13" s="218" t="s">
        <v>3</v>
      </c>
      <c r="J13" s="218" t="s">
        <v>292</v>
      </c>
      <c r="K13" s="218" t="s">
        <v>898</v>
      </c>
      <c r="L13" s="218" t="s">
        <v>298</v>
      </c>
      <c r="M13" s="218" t="s">
        <v>897</v>
      </c>
      <c r="N13" s="217" t="s">
        <v>900</v>
      </c>
    </row>
    <row r="14" spans="1:14" x14ac:dyDescent="0.25">
      <c r="B14" s="76">
        <v>4</v>
      </c>
      <c r="C14" s="217" t="s">
        <v>463</v>
      </c>
      <c r="D14" s="217" t="s">
        <v>902</v>
      </c>
      <c r="E14" s="152">
        <v>5.4583333333333338E-2</v>
      </c>
      <c r="F14" s="218" t="s">
        <v>904</v>
      </c>
      <c r="G14" s="203">
        <v>127</v>
      </c>
      <c r="H14" s="217" t="s">
        <v>906</v>
      </c>
      <c r="I14" s="218" t="s">
        <v>83</v>
      </c>
      <c r="J14" s="218" t="s">
        <v>291</v>
      </c>
      <c r="K14" s="218" t="s">
        <v>903</v>
      </c>
      <c r="L14" s="218" t="s">
        <v>531</v>
      </c>
      <c r="M14" s="218" t="s">
        <v>531</v>
      </c>
      <c r="N14" s="217" t="s">
        <v>905</v>
      </c>
    </row>
    <row r="15" spans="1:14" x14ac:dyDescent="0.25">
      <c r="B15" s="76">
        <v>5</v>
      </c>
      <c r="C15" s="217" t="s">
        <v>907</v>
      </c>
      <c r="D15" s="217" t="s">
        <v>908</v>
      </c>
      <c r="E15" s="152">
        <v>4.2488425925925923E-2</v>
      </c>
      <c r="F15" s="218" t="s">
        <v>279</v>
      </c>
      <c r="G15" s="203">
        <v>51</v>
      </c>
      <c r="H15" s="217" t="s">
        <v>372</v>
      </c>
      <c r="I15" s="218" t="s">
        <v>3</v>
      </c>
      <c r="J15" s="218" t="s">
        <v>292</v>
      </c>
      <c r="K15" s="218" t="s">
        <v>911</v>
      </c>
      <c r="L15" s="218" t="s">
        <v>909</v>
      </c>
      <c r="M15" s="218" t="s">
        <v>910</v>
      </c>
      <c r="N15" s="217" t="s">
        <v>912</v>
      </c>
    </row>
    <row r="16" spans="1:14" x14ac:dyDescent="0.25">
      <c r="B16" s="76">
        <v>6</v>
      </c>
      <c r="C16" s="217" t="s">
        <v>913</v>
      </c>
      <c r="D16" s="217" t="s">
        <v>914</v>
      </c>
      <c r="E16" s="152">
        <v>4.9097222222222216E-2</v>
      </c>
      <c r="F16" s="218" t="s">
        <v>311</v>
      </c>
      <c r="G16" s="203">
        <v>65</v>
      </c>
      <c r="H16" s="217" t="s">
        <v>312</v>
      </c>
      <c r="I16" s="218" t="s">
        <v>83</v>
      </c>
      <c r="J16" s="218" t="s">
        <v>291</v>
      </c>
      <c r="K16" s="218" t="s">
        <v>916</v>
      </c>
      <c r="L16" s="218" t="s">
        <v>915</v>
      </c>
      <c r="M16" s="218" t="s">
        <v>915</v>
      </c>
      <c r="N16" s="217" t="s">
        <v>917</v>
      </c>
    </row>
    <row r="17" spans="2:14" x14ac:dyDescent="0.25">
      <c r="B17" s="76">
        <v>7</v>
      </c>
      <c r="C17" s="217" t="s">
        <v>886</v>
      </c>
      <c r="D17" s="217" t="s">
        <v>914</v>
      </c>
      <c r="E17" s="152">
        <v>5.2326388888888888E-2</v>
      </c>
      <c r="F17" s="218" t="s">
        <v>596</v>
      </c>
      <c r="G17" s="203">
        <v>72</v>
      </c>
      <c r="H17" s="217" t="s">
        <v>478</v>
      </c>
      <c r="I17" s="218" t="s">
        <v>4</v>
      </c>
      <c r="J17" s="218" t="s">
        <v>294</v>
      </c>
      <c r="K17" s="218" t="s">
        <v>919</v>
      </c>
      <c r="L17" s="218" t="s">
        <v>918</v>
      </c>
      <c r="M17" s="218" t="s">
        <v>305</v>
      </c>
      <c r="N17" s="217" t="s">
        <v>920</v>
      </c>
    </row>
    <row r="18" spans="2:14" x14ac:dyDescent="0.25">
      <c r="B18" s="76">
        <v>8</v>
      </c>
      <c r="C18" s="217" t="s">
        <v>908</v>
      </c>
      <c r="D18" s="217" t="s">
        <v>913</v>
      </c>
      <c r="E18" s="152">
        <v>4.8935185185185186E-2</v>
      </c>
      <c r="F18" s="218" t="s">
        <v>650</v>
      </c>
      <c r="G18" s="203">
        <v>91</v>
      </c>
      <c r="H18" s="217" t="s">
        <v>280</v>
      </c>
      <c r="I18" s="218" t="s">
        <v>83</v>
      </c>
      <c r="J18" s="218" t="s">
        <v>293</v>
      </c>
      <c r="K18" s="218" t="s">
        <v>922</v>
      </c>
      <c r="L18" s="218" t="s">
        <v>531</v>
      </c>
      <c r="M18" s="218" t="s">
        <v>921</v>
      </c>
      <c r="N18" s="217" t="s">
        <v>923</v>
      </c>
    </row>
    <row r="19" spans="2:14" x14ac:dyDescent="0.25">
      <c r="B19" s="76">
        <v>9</v>
      </c>
      <c r="C19" s="217" t="s">
        <v>902</v>
      </c>
      <c r="D19" s="217" t="s">
        <v>907</v>
      </c>
      <c r="E19" s="152">
        <v>5.0856481481481482E-2</v>
      </c>
      <c r="F19" s="218" t="s">
        <v>363</v>
      </c>
      <c r="G19" s="203">
        <v>103</v>
      </c>
      <c r="H19" s="217" t="s">
        <v>927</v>
      </c>
      <c r="I19" s="218" t="s">
        <v>4</v>
      </c>
      <c r="J19" s="218" t="s">
        <v>293</v>
      </c>
      <c r="K19" s="218" t="s">
        <v>925</v>
      </c>
      <c r="L19" s="218" t="s">
        <v>924</v>
      </c>
      <c r="M19" s="218" t="s">
        <v>307</v>
      </c>
      <c r="N19" s="217" t="s">
        <v>926</v>
      </c>
    </row>
    <row r="20" spans="2:14" x14ac:dyDescent="0.25">
      <c r="B20" s="76" t="s">
        <v>388</v>
      </c>
      <c r="C20" s="217" t="s">
        <v>896</v>
      </c>
      <c r="D20" s="217" t="s">
        <v>463</v>
      </c>
      <c r="E20" s="152">
        <v>3.8402777777777779E-2</v>
      </c>
      <c r="F20" s="218" t="s">
        <v>931</v>
      </c>
      <c r="G20" s="203">
        <v>53</v>
      </c>
      <c r="H20" s="217" t="s">
        <v>933</v>
      </c>
      <c r="I20" s="218" t="s">
        <v>4</v>
      </c>
      <c r="J20" s="218" t="s">
        <v>293</v>
      </c>
      <c r="K20" s="218" t="s">
        <v>930</v>
      </c>
      <c r="L20" s="218" t="s">
        <v>928</v>
      </c>
      <c r="M20" s="218" t="s">
        <v>929</v>
      </c>
      <c r="N20" s="217" t="s">
        <v>932</v>
      </c>
    </row>
    <row r="21" spans="2:14" x14ac:dyDescent="0.25">
      <c r="B21" s="76" t="s">
        <v>385</v>
      </c>
      <c r="C21" s="217" t="s">
        <v>891</v>
      </c>
      <c r="D21" s="217" t="s">
        <v>895</v>
      </c>
      <c r="E21" s="152">
        <v>5.3113425925925932E-2</v>
      </c>
      <c r="F21" s="218" t="s">
        <v>935</v>
      </c>
      <c r="G21" s="203">
        <v>115</v>
      </c>
      <c r="H21" s="217" t="s">
        <v>937</v>
      </c>
      <c r="I21" s="218" t="s">
        <v>83</v>
      </c>
      <c r="J21" s="218" t="s">
        <v>291</v>
      </c>
      <c r="K21" s="218" t="s">
        <v>934</v>
      </c>
      <c r="L21" s="218" t="s">
        <v>531</v>
      </c>
      <c r="M21" s="218" t="s">
        <v>531</v>
      </c>
      <c r="N21" s="217" t="s">
        <v>936</v>
      </c>
    </row>
    <row r="22" spans="2:14" x14ac:dyDescent="0.25">
      <c r="B22" s="76" t="s">
        <v>938</v>
      </c>
      <c r="C22" s="217" t="s">
        <v>885</v>
      </c>
      <c r="D22" s="217" t="s">
        <v>349</v>
      </c>
      <c r="E22" s="152">
        <v>4.4016203703703703E-2</v>
      </c>
      <c r="F22" s="218" t="s">
        <v>942</v>
      </c>
      <c r="G22" s="203">
        <v>61</v>
      </c>
      <c r="H22" s="217" t="s">
        <v>944</v>
      </c>
      <c r="I22" s="218" t="s">
        <v>3</v>
      </c>
      <c r="J22" s="218" t="s">
        <v>293</v>
      </c>
      <c r="K22" s="218" t="s">
        <v>941</v>
      </c>
      <c r="L22" s="218" t="s">
        <v>939</v>
      </c>
      <c r="M22" s="218" t="s">
        <v>940</v>
      </c>
      <c r="N22" s="217" t="s">
        <v>943</v>
      </c>
    </row>
    <row r="23" spans="2:14" x14ac:dyDescent="0.25">
      <c r="B23" s="76" t="s">
        <v>945</v>
      </c>
      <c r="C23" s="217" t="s">
        <v>349</v>
      </c>
      <c r="D23" s="217" t="s">
        <v>886</v>
      </c>
      <c r="E23" s="152">
        <v>3.9861111111111111E-2</v>
      </c>
      <c r="F23" s="218" t="s">
        <v>686</v>
      </c>
      <c r="G23" s="203">
        <v>47</v>
      </c>
      <c r="H23" s="217" t="s">
        <v>283</v>
      </c>
      <c r="I23" s="218" t="s">
        <v>3</v>
      </c>
      <c r="J23" s="218" t="s">
        <v>946</v>
      </c>
      <c r="K23" s="218" t="s">
        <v>949</v>
      </c>
      <c r="L23" s="218" t="s">
        <v>947</v>
      </c>
      <c r="M23" s="218" t="s">
        <v>948</v>
      </c>
      <c r="N23" s="217" t="s">
        <v>950</v>
      </c>
    </row>
    <row r="24" spans="2:14" x14ac:dyDescent="0.25">
      <c r="B24" s="76" t="s">
        <v>951</v>
      </c>
      <c r="C24" s="217" t="s">
        <v>895</v>
      </c>
      <c r="D24" s="217" t="s">
        <v>885</v>
      </c>
      <c r="E24" s="152">
        <v>4.5312499999999999E-2</v>
      </c>
      <c r="F24" s="218" t="s">
        <v>954</v>
      </c>
      <c r="G24" s="203">
        <v>59</v>
      </c>
      <c r="H24" s="217" t="s">
        <v>280</v>
      </c>
      <c r="I24" s="218" t="s">
        <v>4</v>
      </c>
      <c r="J24" s="218" t="s">
        <v>292</v>
      </c>
      <c r="K24" s="218" t="s">
        <v>953</v>
      </c>
      <c r="L24" s="218" t="s">
        <v>952</v>
      </c>
      <c r="M24" s="218" t="s">
        <v>748</v>
      </c>
      <c r="N24" s="217" t="s">
        <v>955</v>
      </c>
    </row>
    <row r="25" spans="2:14" x14ac:dyDescent="0.25">
      <c r="B25" s="76" t="s">
        <v>956</v>
      </c>
      <c r="C25" s="217" t="s">
        <v>463</v>
      </c>
      <c r="D25" s="217" t="s">
        <v>891</v>
      </c>
      <c r="E25" s="152">
        <v>4.9791666666666672E-2</v>
      </c>
      <c r="F25" s="218" t="s">
        <v>266</v>
      </c>
      <c r="G25" s="203">
        <v>79</v>
      </c>
      <c r="H25" s="217" t="s">
        <v>282</v>
      </c>
      <c r="I25" s="218" t="s">
        <v>3</v>
      </c>
      <c r="J25" s="218" t="s">
        <v>292</v>
      </c>
      <c r="K25" s="218" t="s">
        <v>959</v>
      </c>
      <c r="L25" s="218" t="s">
        <v>957</v>
      </c>
      <c r="M25" s="218" t="s">
        <v>958</v>
      </c>
      <c r="N25" s="217" t="s">
        <v>960</v>
      </c>
    </row>
    <row r="26" spans="2:14" x14ac:dyDescent="0.25">
      <c r="B26" s="76" t="s">
        <v>961</v>
      </c>
      <c r="C26" s="217" t="s">
        <v>907</v>
      </c>
      <c r="D26" s="217" t="s">
        <v>896</v>
      </c>
      <c r="E26" s="152">
        <v>4.9953703703703702E-2</v>
      </c>
      <c r="F26" s="218" t="s">
        <v>965</v>
      </c>
      <c r="G26" s="203">
        <v>85</v>
      </c>
      <c r="H26" s="217" t="s">
        <v>967</v>
      </c>
      <c r="I26" s="218" t="s">
        <v>3</v>
      </c>
      <c r="J26" s="218" t="s">
        <v>292</v>
      </c>
      <c r="K26" s="218" t="s">
        <v>964</v>
      </c>
      <c r="L26" s="218" t="s">
        <v>962</v>
      </c>
      <c r="M26" s="218" t="s">
        <v>963</v>
      </c>
      <c r="N26" s="217" t="s">
        <v>966</v>
      </c>
    </row>
    <row r="27" spans="2:14" x14ac:dyDescent="0.25">
      <c r="B27" s="76" t="s">
        <v>968</v>
      </c>
      <c r="C27" s="217" t="s">
        <v>913</v>
      </c>
      <c r="D27" s="217" t="s">
        <v>902</v>
      </c>
      <c r="E27" s="152">
        <v>3.5092592592592592E-2</v>
      </c>
      <c r="F27" s="218" t="s">
        <v>965</v>
      </c>
      <c r="G27" s="203">
        <v>44</v>
      </c>
      <c r="H27" s="217" t="s">
        <v>967</v>
      </c>
      <c r="I27" s="218" t="s">
        <v>83</v>
      </c>
      <c r="J27" s="218" t="s">
        <v>290</v>
      </c>
      <c r="K27" s="218" t="s">
        <v>969</v>
      </c>
      <c r="L27" s="218" t="s">
        <v>531</v>
      </c>
      <c r="M27" s="218" t="s">
        <v>531</v>
      </c>
      <c r="N27" s="217" t="s">
        <v>970</v>
      </c>
    </row>
    <row r="28" spans="2:14" x14ac:dyDescent="0.25">
      <c r="B28" s="76" t="s">
        <v>971</v>
      </c>
      <c r="C28" s="217" t="s">
        <v>914</v>
      </c>
      <c r="D28" s="217" t="s">
        <v>908</v>
      </c>
      <c r="E28" s="152">
        <v>4.3541666666666666E-2</v>
      </c>
      <c r="F28" s="218" t="s">
        <v>278</v>
      </c>
      <c r="G28" s="203">
        <v>58</v>
      </c>
      <c r="H28" s="217" t="s">
        <v>289</v>
      </c>
      <c r="I28" s="218" t="s">
        <v>83</v>
      </c>
      <c r="J28" s="218" t="s">
        <v>291</v>
      </c>
      <c r="K28" s="218" t="s">
        <v>972</v>
      </c>
      <c r="L28" s="218" t="s">
        <v>531</v>
      </c>
      <c r="M28" s="218" t="s">
        <v>531</v>
      </c>
      <c r="N28" s="217" t="s">
        <v>973</v>
      </c>
    </row>
    <row r="29" spans="2:14" x14ac:dyDescent="0.25">
      <c r="B29" s="76" t="s">
        <v>974</v>
      </c>
      <c r="C29" s="217" t="s">
        <v>886</v>
      </c>
      <c r="D29" s="217" t="s">
        <v>908</v>
      </c>
      <c r="E29" s="152">
        <v>4.6932870370370368E-2</v>
      </c>
      <c r="F29" s="218" t="s">
        <v>977</v>
      </c>
      <c r="G29" s="203">
        <v>77</v>
      </c>
      <c r="H29" s="217" t="s">
        <v>979</v>
      </c>
      <c r="I29" s="218" t="s">
        <v>83</v>
      </c>
      <c r="J29" s="218" t="s">
        <v>291</v>
      </c>
      <c r="K29" s="218" t="s">
        <v>976</v>
      </c>
      <c r="L29" s="218" t="s">
        <v>975</v>
      </c>
      <c r="M29" s="218" t="s">
        <v>531</v>
      </c>
      <c r="N29" s="217" t="s">
        <v>978</v>
      </c>
    </row>
    <row r="30" spans="2:14" x14ac:dyDescent="0.25">
      <c r="B30" s="76" t="s">
        <v>980</v>
      </c>
      <c r="C30" s="217" t="s">
        <v>902</v>
      </c>
      <c r="D30" s="217" t="s">
        <v>914</v>
      </c>
      <c r="E30" s="152">
        <v>2.0694444444444446E-2</v>
      </c>
      <c r="F30" s="218" t="s">
        <v>982</v>
      </c>
      <c r="G30" s="203">
        <v>19</v>
      </c>
      <c r="H30" s="217" t="s">
        <v>984</v>
      </c>
      <c r="I30" s="218" t="s">
        <v>83</v>
      </c>
      <c r="J30" s="218" t="s">
        <v>290</v>
      </c>
      <c r="K30" s="218" t="s">
        <v>981</v>
      </c>
      <c r="L30" s="218" t="s">
        <v>531</v>
      </c>
      <c r="M30" s="218" t="s">
        <v>707</v>
      </c>
      <c r="N30" s="217" t="s">
        <v>983</v>
      </c>
    </row>
    <row r="31" spans="2:14" x14ac:dyDescent="0.25">
      <c r="B31" s="76" t="s">
        <v>985</v>
      </c>
      <c r="C31" s="217" t="s">
        <v>896</v>
      </c>
      <c r="D31" s="217" t="s">
        <v>913</v>
      </c>
      <c r="E31" s="152">
        <v>5.2002314814814814E-2</v>
      </c>
      <c r="F31" s="218" t="s">
        <v>323</v>
      </c>
      <c r="G31" s="203">
        <v>95</v>
      </c>
      <c r="H31" s="217" t="s">
        <v>325</v>
      </c>
      <c r="I31" s="218" t="s">
        <v>4</v>
      </c>
      <c r="J31" s="218" t="s">
        <v>292</v>
      </c>
      <c r="K31" s="218" t="s">
        <v>988</v>
      </c>
      <c r="L31" s="218" t="s">
        <v>986</v>
      </c>
      <c r="M31" s="218" t="s">
        <v>987</v>
      </c>
      <c r="N31" s="217" t="s">
        <v>989</v>
      </c>
    </row>
    <row r="32" spans="2:14" x14ac:dyDescent="0.25">
      <c r="B32" s="76" t="s">
        <v>990</v>
      </c>
      <c r="C32" s="217" t="s">
        <v>891</v>
      </c>
      <c r="D32" s="217" t="s">
        <v>907</v>
      </c>
      <c r="E32" s="152">
        <v>3.5405092592592592E-2</v>
      </c>
      <c r="F32" s="218" t="s">
        <v>266</v>
      </c>
      <c r="G32" s="203">
        <v>38</v>
      </c>
      <c r="H32" s="217" t="s">
        <v>282</v>
      </c>
      <c r="I32" s="218" t="s">
        <v>83</v>
      </c>
      <c r="J32" s="218" t="s">
        <v>290</v>
      </c>
      <c r="K32" s="218" t="s">
        <v>991</v>
      </c>
      <c r="L32" s="218" t="s">
        <v>531</v>
      </c>
      <c r="M32" s="218" t="s">
        <v>531</v>
      </c>
      <c r="N32" s="217" t="s">
        <v>992</v>
      </c>
    </row>
    <row r="33" spans="2:14" x14ac:dyDescent="0.25">
      <c r="B33" s="76" t="s">
        <v>993</v>
      </c>
      <c r="C33" s="217" t="s">
        <v>885</v>
      </c>
      <c r="D33" s="217" t="s">
        <v>463</v>
      </c>
      <c r="E33" s="152">
        <v>3.5231481481481482E-2</v>
      </c>
      <c r="F33" s="218" t="s">
        <v>268</v>
      </c>
      <c r="G33" s="203">
        <v>32</v>
      </c>
      <c r="H33" s="217" t="s">
        <v>280</v>
      </c>
      <c r="I33" s="218" t="s">
        <v>3</v>
      </c>
      <c r="J33" s="218" t="s">
        <v>292</v>
      </c>
      <c r="K33" s="218" t="s">
        <v>996</v>
      </c>
      <c r="L33" s="218" t="s">
        <v>994</v>
      </c>
      <c r="M33" s="218" t="s">
        <v>995</v>
      </c>
      <c r="N33" s="217" t="s">
        <v>997</v>
      </c>
    </row>
    <row r="34" spans="2:14" x14ac:dyDescent="0.25">
      <c r="B34" s="76" t="s">
        <v>998</v>
      </c>
      <c r="C34" s="217" t="s">
        <v>349</v>
      </c>
      <c r="D34" s="217" t="s">
        <v>895</v>
      </c>
      <c r="E34" s="152">
        <v>4.6805555555555552E-2</v>
      </c>
      <c r="F34" s="218" t="s">
        <v>271</v>
      </c>
      <c r="G34" s="203">
        <v>78</v>
      </c>
      <c r="H34" s="217" t="s">
        <v>286</v>
      </c>
      <c r="I34" s="218" t="s">
        <v>83</v>
      </c>
      <c r="J34" s="218" t="s">
        <v>293</v>
      </c>
      <c r="K34" s="218" t="s">
        <v>1000</v>
      </c>
      <c r="L34" s="218" t="s">
        <v>999</v>
      </c>
      <c r="M34" s="218" t="s">
        <v>531</v>
      </c>
      <c r="N34" s="217" t="s">
        <v>1001</v>
      </c>
    </row>
    <row r="35" spans="2:14" x14ac:dyDescent="0.25">
      <c r="B35" s="76" t="s">
        <v>1002</v>
      </c>
      <c r="C35" s="217" t="s">
        <v>895</v>
      </c>
      <c r="D35" s="217" t="s">
        <v>886</v>
      </c>
      <c r="E35" s="152">
        <v>4.1006944444444443E-2</v>
      </c>
      <c r="F35" s="218" t="s">
        <v>899</v>
      </c>
      <c r="G35" s="203">
        <v>49</v>
      </c>
      <c r="H35" s="217" t="s">
        <v>501</v>
      </c>
      <c r="I35" s="218" t="s">
        <v>3</v>
      </c>
      <c r="J35" s="218" t="s">
        <v>946</v>
      </c>
      <c r="K35" s="218" t="s">
        <v>1004</v>
      </c>
      <c r="L35" s="218" t="s">
        <v>296</v>
      </c>
      <c r="M35" s="218" t="s">
        <v>1003</v>
      </c>
      <c r="N35" s="217" t="s">
        <v>1005</v>
      </c>
    </row>
    <row r="36" spans="2:14" x14ac:dyDescent="0.25">
      <c r="B36" s="76" t="s">
        <v>1006</v>
      </c>
      <c r="C36" s="217" t="s">
        <v>463</v>
      </c>
      <c r="D36" s="217" t="s">
        <v>349</v>
      </c>
      <c r="E36" s="152">
        <v>5.634259259259259E-2</v>
      </c>
      <c r="F36" s="218" t="s">
        <v>356</v>
      </c>
      <c r="G36" s="203">
        <v>130</v>
      </c>
      <c r="H36" s="217" t="s">
        <v>1009</v>
      </c>
      <c r="I36" s="218" t="s">
        <v>83</v>
      </c>
      <c r="J36" s="218" t="s">
        <v>291</v>
      </c>
      <c r="K36" s="218" t="s">
        <v>1007</v>
      </c>
      <c r="L36" s="218" t="s">
        <v>531</v>
      </c>
      <c r="M36" s="218" t="s">
        <v>531</v>
      </c>
      <c r="N36" s="217" t="s">
        <v>1008</v>
      </c>
    </row>
    <row r="37" spans="2:14" x14ac:dyDescent="0.25">
      <c r="B37" s="76" t="s">
        <v>1010</v>
      </c>
      <c r="C37" s="217" t="s">
        <v>907</v>
      </c>
      <c r="D37" s="217" t="s">
        <v>885</v>
      </c>
      <c r="E37" s="152">
        <v>3.4328703703703702E-2</v>
      </c>
      <c r="F37" s="218" t="s">
        <v>273</v>
      </c>
      <c r="G37" s="203">
        <v>44</v>
      </c>
      <c r="H37" s="217" t="s">
        <v>288</v>
      </c>
      <c r="I37" s="218" t="s">
        <v>83</v>
      </c>
      <c r="J37" s="218" t="s">
        <v>290</v>
      </c>
      <c r="K37" s="218" t="s">
        <v>1011</v>
      </c>
      <c r="L37" s="218" t="s">
        <v>610</v>
      </c>
      <c r="M37" s="218" t="s">
        <v>531</v>
      </c>
      <c r="N37" s="217" t="s">
        <v>1012</v>
      </c>
    </row>
    <row r="38" spans="2:14" x14ac:dyDescent="0.25">
      <c r="B38" s="76" t="s">
        <v>1013</v>
      </c>
      <c r="C38" s="217" t="s">
        <v>913</v>
      </c>
      <c r="D38" s="217" t="s">
        <v>891</v>
      </c>
      <c r="E38" s="152">
        <v>5.2928240740740741E-2</v>
      </c>
      <c r="F38" s="218" t="s">
        <v>311</v>
      </c>
      <c r="G38" s="203">
        <v>101</v>
      </c>
      <c r="H38" s="217" t="s">
        <v>312</v>
      </c>
      <c r="I38" s="218" t="s">
        <v>3</v>
      </c>
      <c r="J38" s="218" t="s">
        <v>292</v>
      </c>
      <c r="K38" s="218" t="s">
        <v>1016</v>
      </c>
      <c r="L38" s="218" t="s">
        <v>1014</v>
      </c>
      <c r="M38" s="218" t="s">
        <v>1015</v>
      </c>
      <c r="N38" s="217" t="s">
        <v>1017</v>
      </c>
    </row>
    <row r="39" spans="2:14" x14ac:dyDescent="0.25">
      <c r="B39" s="76" t="s">
        <v>1018</v>
      </c>
      <c r="C39" s="217" t="s">
        <v>914</v>
      </c>
      <c r="D39" s="217" t="s">
        <v>896</v>
      </c>
      <c r="E39" s="152">
        <v>3.9328703703703706E-2</v>
      </c>
      <c r="F39" s="218" t="s">
        <v>1022</v>
      </c>
      <c r="G39" s="203">
        <v>36</v>
      </c>
      <c r="H39" s="217" t="s">
        <v>1024</v>
      </c>
      <c r="I39" s="218" t="s">
        <v>3</v>
      </c>
      <c r="J39" s="218" t="s">
        <v>292</v>
      </c>
      <c r="K39" s="218" t="s">
        <v>1021</v>
      </c>
      <c r="L39" s="218" t="s">
        <v>1019</v>
      </c>
      <c r="M39" s="218" t="s">
        <v>1020</v>
      </c>
      <c r="N39" s="217" t="s">
        <v>1023</v>
      </c>
    </row>
    <row r="40" spans="2:14" x14ac:dyDescent="0.25">
      <c r="B40" s="76" t="s">
        <v>1025</v>
      </c>
      <c r="C40" s="217" t="s">
        <v>908</v>
      </c>
      <c r="D40" s="217" t="s">
        <v>902</v>
      </c>
      <c r="E40" s="152">
        <v>5.5671296296296302E-2</v>
      </c>
      <c r="F40" s="218" t="s">
        <v>1028</v>
      </c>
      <c r="G40" s="203">
        <v>136</v>
      </c>
      <c r="H40" s="217" t="s">
        <v>469</v>
      </c>
      <c r="I40" s="218" t="s">
        <v>83</v>
      </c>
      <c r="J40" s="218" t="s">
        <v>291</v>
      </c>
      <c r="K40" s="218" t="s">
        <v>1027</v>
      </c>
      <c r="L40" s="218" t="s">
        <v>1026</v>
      </c>
      <c r="M40" s="218" t="s">
        <v>709</v>
      </c>
      <c r="N40" s="217" t="s">
        <v>1029</v>
      </c>
    </row>
    <row r="41" spans="2:14" x14ac:dyDescent="0.25">
      <c r="B41" s="76" t="s">
        <v>1030</v>
      </c>
      <c r="C41" s="217" t="s">
        <v>886</v>
      </c>
      <c r="D41" s="217" t="s">
        <v>902</v>
      </c>
      <c r="E41" s="152">
        <v>4.1736111111111113E-2</v>
      </c>
      <c r="F41" s="218" t="s">
        <v>596</v>
      </c>
      <c r="G41" s="203">
        <v>60</v>
      </c>
      <c r="H41" s="217" t="s">
        <v>478</v>
      </c>
      <c r="I41" s="218" t="s">
        <v>83</v>
      </c>
      <c r="J41" s="218" t="s">
        <v>291</v>
      </c>
      <c r="K41" s="218" t="s">
        <v>1031</v>
      </c>
      <c r="L41" s="218" t="s">
        <v>975</v>
      </c>
      <c r="M41" s="218" t="s">
        <v>707</v>
      </c>
      <c r="N41" s="217" t="s">
        <v>1032</v>
      </c>
    </row>
    <row r="42" spans="2:14" x14ac:dyDescent="0.25">
      <c r="B42" s="76" t="s">
        <v>1033</v>
      </c>
      <c r="C42" s="217" t="s">
        <v>896</v>
      </c>
      <c r="D42" s="217" t="s">
        <v>908</v>
      </c>
      <c r="E42" s="152">
        <v>4.5833333333333337E-2</v>
      </c>
      <c r="F42" s="218" t="s">
        <v>1035</v>
      </c>
      <c r="G42" s="203">
        <v>76</v>
      </c>
      <c r="H42" s="217" t="s">
        <v>1037</v>
      </c>
      <c r="I42" s="218" t="s">
        <v>83</v>
      </c>
      <c r="J42" s="218" t="s">
        <v>291</v>
      </c>
      <c r="K42" s="218" t="s">
        <v>1034</v>
      </c>
      <c r="L42" s="218" t="s">
        <v>531</v>
      </c>
      <c r="M42" s="218" t="s">
        <v>531</v>
      </c>
      <c r="N42" s="217" t="s">
        <v>1036</v>
      </c>
    </row>
    <row r="43" spans="2:14" x14ac:dyDescent="0.25">
      <c r="B43" s="76" t="s">
        <v>1038</v>
      </c>
      <c r="C43" s="217" t="s">
        <v>891</v>
      </c>
      <c r="D43" s="217" t="s">
        <v>914</v>
      </c>
      <c r="E43" s="152">
        <v>5.6631944444444443E-2</v>
      </c>
      <c r="F43" s="218" t="s">
        <v>1040</v>
      </c>
      <c r="G43" s="203">
        <v>85</v>
      </c>
      <c r="H43" s="217" t="s">
        <v>1042</v>
      </c>
      <c r="I43" s="218" t="s">
        <v>83</v>
      </c>
      <c r="J43" s="218" t="s">
        <v>291</v>
      </c>
      <c r="K43" s="218" t="s">
        <v>1039</v>
      </c>
      <c r="L43" s="218" t="s">
        <v>531</v>
      </c>
      <c r="M43" s="218" t="s">
        <v>915</v>
      </c>
      <c r="N43" s="217" t="s">
        <v>1041</v>
      </c>
    </row>
    <row r="44" spans="2:14" x14ac:dyDescent="0.25">
      <c r="B44" s="76" t="s">
        <v>1043</v>
      </c>
      <c r="C44" s="217" t="s">
        <v>885</v>
      </c>
      <c r="D44" s="217" t="s">
        <v>913</v>
      </c>
      <c r="E44" s="152">
        <v>4.520833333333333E-2</v>
      </c>
      <c r="F44" s="218" t="s">
        <v>358</v>
      </c>
      <c r="G44" s="203">
        <v>71</v>
      </c>
      <c r="H44" s="217" t="s">
        <v>1047</v>
      </c>
      <c r="I44" s="218" t="s">
        <v>83</v>
      </c>
      <c r="J44" s="218" t="s">
        <v>291</v>
      </c>
      <c r="K44" s="218" t="s">
        <v>1045</v>
      </c>
      <c r="L44" s="218" t="s">
        <v>531</v>
      </c>
      <c r="M44" s="218" t="s">
        <v>1044</v>
      </c>
      <c r="N44" s="217" t="s">
        <v>1046</v>
      </c>
    </row>
    <row r="45" spans="2:14" x14ac:dyDescent="0.25">
      <c r="B45" s="76" t="s">
        <v>1048</v>
      </c>
      <c r="C45" s="217" t="s">
        <v>349</v>
      </c>
      <c r="D45" s="217" t="s">
        <v>907</v>
      </c>
      <c r="E45" s="152">
        <v>4.6087962962962963E-2</v>
      </c>
      <c r="F45" s="218" t="s">
        <v>1050</v>
      </c>
      <c r="G45" s="203">
        <v>68</v>
      </c>
      <c r="H45" s="217" t="s">
        <v>1052</v>
      </c>
      <c r="I45" s="218" t="s">
        <v>83</v>
      </c>
      <c r="J45" s="218" t="s">
        <v>291</v>
      </c>
      <c r="K45" s="218" t="s">
        <v>1049</v>
      </c>
      <c r="L45" s="218" t="s">
        <v>531</v>
      </c>
      <c r="M45" s="218" t="s">
        <v>531</v>
      </c>
      <c r="N45" s="217" t="s">
        <v>1051</v>
      </c>
    </row>
    <row r="46" spans="2:14" x14ac:dyDescent="0.25">
      <c r="B46" s="76" t="s">
        <v>1053</v>
      </c>
      <c r="C46" s="217" t="s">
        <v>895</v>
      </c>
      <c r="D46" s="217" t="s">
        <v>463</v>
      </c>
      <c r="E46" s="152">
        <v>4.7997685185185185E-2</v>
      </c>
      <c r="F46" s="218" t="s">
        <v>1056</v>
      </c>
      <c r="G46" s="203">
        <v>67</v>
      </c>
      <c r="H46" s="217" t="s">
        <v>1058</v>
      </c>
      <c r="I46" s="218" t="s">
        <v>4</v>
      </c>
      <c r="J46" s="218" t="s">
        <v>292</v>
      </c>
      <c r="K46" s="218" t="s">
        <v>1055</v>
      </c>
      <c r="L46" s="218" t="s">
        <v>307</v>
      </c>
      <c r="M46" s="218" t="s">
        <v>1054</v>
      </c>
      <c r="N46" s="217" t="s">
        <v>1057</v>
      </c>
    </row>
    <row r="47" spans="2:14" x14ac:dyDescent="0.25">
      <c r="B47" s="76" t="s">
        <v>1059</v>
      </c>
      <c r="C47" s="217" t="s">
        <v>463</v>
      </c>
      <c r="D47" s="217" t="s">
        <v>886</v>
      </c>
      <c r="E47" s="152">
        <v>3.5532407407407408E-2</v>
      </c>
      <c r="F47" s="218" t="s">
        <v>274</v>
      </c>
      <c r="G47" s="203">
        <v>47</v>
      </c>
      <c r="H47" s="217" t="s">
        <v>1064</v>
      </c>
      <c r="I47" s="218" t="s">
        <v>3</v>
      </c>
      <c r="J47" s="218" t="s">
        <v>946</v>
      </c>
      <c r="K47" s="218" t="s">
        <v>1062</v>
      </c>
      <c r="L47" s="218" t="s">
        <v>1060</v>
      </c>
      <c r="M47" s="218" t="s">
        <v>1061</v>
      </c>
      <c r="N47" s="217" t="s">
        <v>1063</v>
      </c>
    </row>
    <row r="48" spans="2:14" x14ac:dyDescent="0.25">
      <c r="B48" s="76" t="s">
        <v>1065</v>
      </c>
      <c r="C48" s="217" t="s">
        <v>907</v>
      </c>
      <c r="D48" s="217" t="s">
        <v>895</v>
      </c>
      <c r="E48" s="152">
        <v>4.5567129629629631E-2</v>
      </c>
      <c r="F48" s="218" t="s">
        <v>272</v>
      </c>
      <c r="G48" s="203">
        <v>76</v>
      </c>
      <c r="H48" s="217" t="s">
        <v>287</v>
      </c>
      <c r="I48" s="218" t="s">
        <v>4</v>
      </c>
      <c r="J48" s="218" t="s">
        <v>293</v>
      </c>
      <c r="K48" s="218" t="s">
        <v>1067</v>
      </c>
      <c r="L48" s="218" t="s">
        <v>1066</v>
      </c>
      <c r="M48" s="218" t="s">
        <v>305</v>
      </c>
      <c r="N48" s="217" t="s">
        <v>1068</v>
      </c>
    </row>
    <row r="49" spans="2:14" x14ac:dyDescent="0.25">
      <c r="B49" s="76" t="s">
        <v>1069</v>
      </c>
      <c r="C49" s="217" t="s">
        <v>913</v>
      </c>
      <c r="D49" s="217" t="s">
        <v>349</v>
      </c>
      <c r="E49" s="152">
        <v>5.153935185185185E-2</v>
      </c>
      <c r="F49" s="218" t="s">
        <v>361</v>
      </c>
      <c r="G49" s="203">
        <v>97</v>
      </c>
      <c r="H49" s="217" t="s">
        <v>373</v>
      </c>
      <c r="I49" s="218" t="s">
        <v>83</v>
      </c>
      <c r="J49" s="218" t="s">
        <v>291</v>
      </c>
      <c r="K49" s="218" t="s">
        <v>1071</v>
      </c>
      <c r="L49" s="218" t="s">
        <v>1070</v>
      </c>
      <c r="M49" s="218" t="s">
        <v>531</v>
      </c>
      <c r="N49" s="217" t="s">
        <v>1072</v>
      </c>
    </row>
    <row r="50" spans="2:14" x14ac:dyDescent="0.25">
      <c r="B50" s="76" t="s">
        <v>1073</v>
      </c>
      <c r="C50" s="217" t="s">
        <v>914</v>
      </c>
      <c r="D50" s="217" t="s">
        <v>885</v>
      </c>
      <c r="E50" s="152">
        <v>4.7280092592592589E-2</v>
      </c>
      <c r="F50" s="218" t="s">
        <v>275</v>
      </c>
      <c r="G50" s="203">
        <v>56</v>
      </c>
      <c r="H50" s="217" t="s">
        <v>374</v>
      </c>
      <c r="I50" s="218" t="s">
        <v>4</v>
      </c>
      <c r="J50" s="218" t="s">
        <v>292</v>
      </c>
      <c r="K50" s="218" t="s">
        <v>1076</v>
      </c>
      <c r="L50" s="218" t="s">
        <v>1074</v>
      </c>
      <c r="M50" s="218" t="s">
        <v>1075</v>
      </c>
      <c r="N50" s="217" t="s">
        <v>1077</v>
      </c>
    </row>
    <row r="51" spans="2:14" x14ac:dyDescent="0.25">
      <c r="B51" s="76" t="s">
        <v>1078</v>
      </c>
      <c r="C51" s="217" t="s">
        <v>908</v>
      </c>
      <c r="D51" s="217" t="s">
        <v>891</v>
      </c>
      <c r="E51" s="152">
        <v>4.7824074074074074E-2</v>
      </c>
      <c r="F51" s="218" t="s">
        <v>1081</v>
      </c>
      <c r="G51" s="203">
        <v>58</v>
      </c>
      <c r="H51" s="217" t="s">
        <v>1083</v>
      </c>
      <c r="I51" s="218" t="s">
        <v>3</v>
      </c>
      <c r="J51" s="218" t="s">
        <v>292</v>
      </c>
      <c r="K51" s="218" t="s">
        <v>1080</v>
      </c>
      <c r="L51" s="218" t="s">
        <v>1079</v>
      </c>
      <c r="M51" s="218" t="s">
        <v>301</v>
      </c>
      <c r="N51" s="217" t="s">
        <v>1082</v>
      </c>
    </row>
    <row r="52" spans="2:14" x14ac:dyDescent="0.25">
      <c r="B52" s="76" t="s">
        <v>1084</v>
      </c>
      <c r="C52" s="217" t="s">
        <v>902</v>
      </c>
      <c r="D52" s="217" t="s">
        <v>896</v>
      </c>
      <c r="E52" s="152">
        <v>3.8043981481481477E-2</v>
      </c>
      <c r="F52" s="218" t="s">
        <v>1086</v>
      </c>
      <c r="G52" s="203">
        <v>51</v>
      </c>
      <c r="H52" s="217" t="s">
        <v>1088</v>
      </c>
      <c r="I52" s="218" t="s">
        <v>83</v>
      </c>
      <c r="J52" s="218" t="s">
        <v>293</v>
      </c>
      <c r="K52" s="218" t="s">
        <v>1085</v>
      </c>
      <c r="L52" s="218" t="s">
        <v>531</v>
      </c>
      <c r="M52" s="218" t="s">
        <v>531</v>
      </c>
      <c r="N52" s="217" t="s">
        <v>1087</v>
      </c>
    </row>
    <row r="53" spans="2:14" x14ac:dyDescent="0.25">
      <c r="B53" s="76" t="s">
        <v>1089</v>
      </c>
      <c r="C53" s="217" t="s">
        <v>886</v>
      </c>
      <c r="D53" s="217" t="s">
        <v>896</v>
      </c>
      <c r="E53" s="152">
        <v>3.7465277777777778E-2</v>
      </c>
      <c r="F53" s="218" t="s">
        <v>1092</v>
      </c>
      <c r="G53" s="203">
        <v>48</v>
      </c>
      <c r="H53" s="217" t="s">
        <v>1094</v>
      </c>
      <c r="I53" s="218" t="s">
        <v>4</v>
      </c>
      <c r="J53" s="218" t="s">
        <v>294</v>
      </c>
      <c r="K53" s="218" t="s">
        <v>1091</v>
      </c>
      <c r="L53" s="218" t="s">
        <v>1090</v>
      </c>
      <c r="M53" s="218" t="s">
        <v>305</v>
      </c>
      <c r="N53" s="217" t="s">
        <v>1093</v>
      </c>
    </row>
    <row r="54" spans="2:14" x14ac:dyDescent="0.25">
      <c r="B54" s="76" t="s">
        <v>1095</v>
      </c>
      <c r="C54" s="217" t="s">
        <v>891</v>
      </c>
      <c r="D54" s="217" t="s">
        <v>902</v>
      </c>
      <c r="E54" s="152">
        <v>4.6504629629629625E-2</v>
      </c>
      <c r="F54" s="218" t="s">
        <v>358</v>
      </c>
      <c r="G54" s="203">
        <v>69</v>
      </c>
      <c r="H54" s="217" t="s">
        <v>1100</v>
      </c>
      <c r="I54" s="218" t="s">
        <v>3</v>
      </c>
      <c r="J54" s="218" t="s">
        <v>293</v>
      </c>
      <c r="K54" s="218" t="s">
        <v>1098</v>
      </c>
      <c r="L54" s="218" t="s">
        <v>1096</v>
      </c>
      <c r="M54" s="218" t="s">
        <v>1097</v>
      </c>
      <c r="N54" s="217" t="s">
        <v>1099</v>
      </c>
    </row>
    <row r="55" spans="2:14" x14ac:dyDescent="0.25">
      <c r="B55" s="76" t="s">
        <v>1101</v>
      </c>
      <c r="C55" s="217" t="s">
        <v>885</v>
      </c>
      <c r="D55" s="217" t="s">
        <v>908</v>
      </c>
      <c r="E55" s="152">
        <v>4.1539351851851855E-2</v>
      </c>
      <c r="F55" s="218" t="s">
        <v>650</v>
      </c>
      <c r="G55" s="203">
        <v>61</v>
      </c>
      <c r="H55" s="217" t="s">
        <v>1104</v>
      </c>
      <c r="I55" s="218" t="s">
        <v>83</v>
      </c>
      <c r="J55" s="218" t="s">
        <v>291</v>
      </c>
      <c r="K55" s="218" t="s">
        <v>1102</v>
      </c>
      <c r="L55" s="218" t="s">
        <v>531</v>
      </c>
      <c r="M55" s="218" t="s">
        <v>531</v>
      </c>
      <c r="N55" s="217" t="s">
        <v>1103</v>
      </c>
    </row>
    <row r="56" spans="2:14" x14ac:dyDescent="0.25">
      <c r="B56" s="76" t="s">
        <v>1105</v>
      </c>
      <c r="C56" s="217" t="s">
        <v>349</v>
      </c>
      <c r="D56" s="217" t="s">
        <v>914</v>
      </c>
      <c r="E56" s="152">
        <v>4.4861111111111109E-2</v>
      </c>
      <c r="F56" s="218" t="s">
        <v>358</v>
      </c>
      <c r="G56" s="203">
        <v>42</v>
      </c>
      <c r="H56" s="217" t="s">
        <v>1100</v>
      </c>
      <c r="I56" s="218" t="s">
        <v>3</v>
      </c>
      <c r="J56" s="218" t="s">
        <v>292</v>
      </c>
      <c r="K56" s="218" t="s">
        <v>1108</v>
      </c>
      <c r="L56" s="218" t="s">
        <v>1106</v>
      </c>
      <c r="M56" s="218" t="s">
        <v>1107</v>
      </c>
      <c r="N56" s="217" t="s">
        <v>1109</v>
      </c>
    </row>
    <row r="57" spans="2:14" x14ac:dyDescent="0.25">
      <c r="B57" s="76" t="s">
        <v>1110</v>
      </c>
      <c r="C57" s="217" t="s">
        <v>895</v>
      </c>
      <c r="D57" s="217" t="s">
        <v>913</v>
      </c>
      <c r="E57" s="152">
        <v>4.6307870370370374E-2</v>
      </c>
      <c r="F57" s="218" t="s">
        <v>360</v>
      </c>
      <c r="G57" s="203">
        <v>75</v>
      </c>
      <c r="H57" s="217" t="s">
        <v>371</v>
      </c>
      <c r="I57" s="218" t="s">
        <v>3</v>
      </c>
      <c r="J57" s="218" t="s">
        <v>293</v>
      </c>
      <c r="K57" s="218" t="s">
        <v>1112</v>
      </c>
      <c r="L57" s="218" t="s">
        <v>334</v>
      </c>
      <c r="M57" s="218" t="s">
        <v>1111</v>
      </c>
      <c r="N57" s="217" t="s">
        <v>1113</v>
      </c>
    </row>
    <row r="58" spans="2:14" x14ac:dyDescent="0.25">
      <c r="B58" s="76" t="s">
        <v>1114</v>
      </c>
      <c r="C58" s="217" t="s">
        <v>463</v>
      </c>
      <c r="D58" s="217" t="s">
        <v>907</v>
      </c>
      <c r="E58" s="152">
        <v>3.8356481481481484E-2</v>
      </c>
      <c r="F58" s="218" t="s">
        <v>1116</v>
      </c>
      <c r="G58" s="203">
        <v>47</v>
      </c>
      <c r="H58" s="217" t="s">
        <v>498</v>
      </c>
      <c r="I58" s="218" t="s">
        <v>83</v>
      </c>
      <c r="J58" s="218" t="s">
        <v>291</v>
      </c>
      <c r="K58" s="218" t="s">
        <v>1115</v>
      </c>
      <c r="L58" s="218" t="s">
        <v>531</v>
      </c>
      <c r="M58" s="218" t="s">
        <v>531</v>
      </c>
      <c r="N58" s="217" t="s">
        <v>1117</v>
      </c>
    </row>
    <row r="59" spans="2:14" x14ac:dyDescent="0.25">
      <c r="B59" s="76" t="s">
        <v>1118</v>
      </c>
      <c r="C59" s="217" t="s">
        <v>907</v>
      </c>
      <c r="D59" s="217" t="s">
        <v>886</v>
      </c>
      <c r="E59" s="152">
        <v>3.2928240740740737E-2</v>
      </c>
      <c r="F59" s="218" t="s">
        <v>360</v>
      </c>
      <c r="G59" s="203">
        <v>37</v>
      </c>
      <c r="H59" s="217" t="s">
        <v>371</v>
      </c>
      <c r="I59" s="218" t="s">
        <v>3</v>
      </c>
      <c r="J59" s="218" t="s">
        <v>946</v>
      </c>
      <c r="K59" s="218" t="s">
        <v>1120</v>
      </c>
      <c r="L59" s="218" t="s">
        <v>296</v>
      </c>
      <c r="M59" s="218" t="s">
        <v>1119</v>
      </c>
      <c r="N59" s="217" t="s">
        <v>1121</v>
      </c>
    </row>
    <row r="60" spans="2:14" x14ac:dyDescent="0.25">
      <c r="B60" s="76" t="s">
        <v>1122</v>
      </c>
      <c r="C60" s="217" t="s">
        <v>913</v>
      </c>
      <c r="D60" s="217" t="s">
        <v>463</v>
      </c>
      <c r="E60" s="152">
        <v>3.8946759259259257E-2</v>
      </c>
      <c r="F60" s="218" t="s">
        <v>311</v>
      </c>
      <c r="G60" s="203">
        <v>60</v>
      </c>
      <c r="H60" s="217" t="s">
        <v>364</v>
      </c>
      <c r="I60" s="218" t="s">
        <v>83</v>
      </c>
      <c r="J60" s="218" t="s">
        <v>291</v>
      </c>
      <c r="K60" s="218" t="s">
        <v>1124</v>
      </c>
      <c r="L60" s="218" t="s">
        <v>1123</v>
      </c>
      <c r="M60" s="218" t="s">
        <v>531</v>
      </c>
      <c r="N60" s="217" t="s">
        <v>1125</v>
      </c>
    </row>
    <row r="61" spans="2:14" x14ac:dyDescent="0.25">
      <c r="B61" s="76" t="s">
        <v>1126</v>
      </c>
      <c r="C61" s="217" t="s">
        <v>914</v>
      </c>
      <c r="D61" s="217" t="s">
        <v>895</v>
      </c>
      <c r="E61" s="152">
        <v>6.5428240740740731E-2</v>
      </c>
      <c r="F61" s="218" t="s">
        <v>1128</v>
      </c>
      <c r="G61" s="203">
        <v>135</v>
      </c>
      <c r="H61" s="217" t="s">
        <v>1130</v>
      </c>
      <c r="I61" s="218" t="s">
        <v>83</v>
      </c>
      <c r="J61" s="218" t="s">
        <v>290</v>
      </c>
      <c r="K61" s="218" t="s">
        <v>1127</v>
      </c>
      <c r="L61" s="218" t="s">
        <v>707</v>
      </c>
      <c r="M61" s="218" t="s">
        <v>531</v>
      </c>
      <c r="N61" s="217" t="s">
        <v>1129</v>
      </c>
    </row>
    <row r="62" spans="2:14" x14ac:dyDescent="0.25">
      <c r="B62" s="76" t="s">
        <v>1131</v>
      </c>
      <c r="C62" s="217" t="s">
        <v>908</v>
      </c>
      <c r="D62" s="217" t="s">
        <v>349</v>
      </c>
      <c r="E62" s="152">
        <v>4.5995370370370374E-2</v>
      </c>
      <c r="F62" s="218" t="s">
        <v>1134</v>
      </c>
      <c r="G62" s="203">
        <v>70</v>
      </c>
      <c r="H62" s="217" t="s">
        <v>1136</v>
      </c>
      <c r="I62" s="218" t="s">
        <v>83</v>
      </c>
      <c r="J62" s="218" t="s">
        <v>293</v>
      </c>
      <c r="K62" s="218" t="s">
        <v>1133</v>
      </c>
      <c r="L62" s="218" t="s">
        <v>531</v>
      </c>
      <c r="M62" s="218" t="s">
        <v>1132</v>
      </c>
      <c r="N62" s="217" t="s">
        <v>1135</v>
      </c>
    </row>
    <row r="63" spans="2:14" x14ac:dyDescent="0.25">
      <c r="B63" s="76" t="s">
        <v>1137</v>
      </c>
      <c r="C63" s="217" t="s">
        <v>902</v>
      </c>
      <c r="D63" s="217" t="s">
        <v>885</v>
      </c>
      <c r="E63" s="152">
        <v>3.876157407407408E-2</v>
      </c>
      <c r="F63" s="218" t="s">
        <v>1139</v>
      </c>
      <c r="G63" s="203">
        <v>50</v>
      </c>
      <c r="H63" s="217" t="s">
        <v>1141</v>
      </c>
      <c r="I63" s="218" t="s">
        <v>4</v>
      </c>
      <c r="J63" s="218" t="s">
        <v>292</v>
      </c>
      <c r="K63" s="218" t="s">
        <v>1138</v>
      </c>
      <c r="L63" s="218" t="s">
        <v>731</v>
      </c>
      <c r="M63" s="218" t="s">
        <v>303</v>
      </c>
      <c r="N63" s="217" t="s">
        <v>1140</v>
      </c>
    </row>
    <row r="64" spans="2:14" x14ac:dyDescent="0.25">
      <c r="B64" s="76" t="s">
        <v>1142</v>
      </c>
      <c r="C64" s="217" t="s">
        <v>896</v>
      </c>
      <c r="D64" s="217" t="s">
        <v>891</v>
      </c>
      <c r="E64" s="152">
        <v>4.5069444444444447E-2</v>
      </c>
      <c r="F64" s="218" t="s">
        <v>1145</v>
      </c>
      <c r="G64" s="203">
        <v>55</v>
      </c>
      <c r="H64" s="217" t="s">
        <v>476</v>
      </c>
      <c r="I64" s="218" t="s">
        <v>4</v>
      </c>
      <c r="J64" s="218" t="s">
        <v>292</v>
      </c>
      <c r="K64" s="218" t="s">
        <v>1144</v>
      </c>
      <c r="L64" s="218" t="s">
        <v>1143</v>
      </c>
      <c r="M64" s="218" t="s">
        <v>376</v>
      </c>
      <c r="N64" s="217" t="s">
        <v>1146</v>
      </c>
    </row>
    <row r="65" spans="2:14" x14ac:dyDescent="0.25">
      <c r="B65" s="76" t="s">
        <v>1147</v>
      </c>
      <c r="C65" s="217" t="s">
        <v>886</v>
      </c>
      <c r="D65" s="217" t="s">
        <v>891</v>
      </c>
      <c r="E65" s="152">
        <v>5.6122685185185185E-2</v>
      </c>
      <c r="F65" s="218" t="s">
        <v>965</v>
      </c>
      <c r="G65" s="203">
        <v>130</v>
      </c>
      <c r="H65" s="217" t="s">
        <v>967</v>
      </c>
      <c r="I65" s="218" t="s">
        <v>83</v>
      </c>
      <c r="J65" s="218" t="s">
        <v>293</v>
      </c>
      <c r="K65" s="218" t="s">
        <v>1149</v>
      </c>
      <c r="L65" s="218" t="s">
        <v>1148</v>
      </c>
      <c r="M65" s="218" t="s">
        <v>531</v>
      </c>
      <c r="N65" s="217" t="s">
        <v>1150</v>
      </c>
    </row>
    <row r="66" spans="2:14" x14ac:dyDescent="0.25">
      <c r="B66" s="76" t="s">
        <v>1151</v>
      </c>
      <c r="C66" s="217" t="s">
        <v>885</v>
      </c>
      <c r="D66" s="217" t="s">
        <v>896</v>
      </c>
      <c r="E66" s="152">
        <v>4.5868055555555558E-2</v>
      </c>
      <c r="F66" s="218" t="s">
        <v>1155</v>
      </c>
      <c r="G66" s="203">
        <v>65</v>
      </c>
      <c r="H66" s="217" t="s">
        <v>1157</v>
      </c>
      <c r="I66" s="218" t="s">
        <v>3</v>
      </c>
      <c r="J66" s="218" t="s">
        <v>292</v>
      </c>
      <c r="K66" s="218" t="s">
        <v>1154</v>
      </c>
      <c r="L66" s="218" t="s">
        <v>1152</v>
      </c>
      <c r="M66" s="218" t="s">
        <v>1153</v>
      </c>
      <c r="N66" s="217" t="s">
        <v>1156</v>
      </c>
    </row>
    <row r="67" spans="2:14" x14ac:dyDescent="0.25">
      <c r="B67" s="76" t="s">
        <v>1158</v>
      </c>
      <c r="C67" s="217" t="s">
        <v>349</v>
      </c>
      <c r="D67" s="217" t="s">
        <v>902</v>
      </c>
      <c r="E67" s="152">
        <v>4.9421296296296297E-2</v>
      </c>
      <c r="F67" s="218" t="s">
        <v>275</v>
      </c>
      <c r="G67" s="203">
        <v>87</v>
      </c>
      <c r="H67" s="217" t="s">
        <v>1163</v>
      </c>
      <c r="I67" s="218" t="s">
        <v>3</v>
      </c>
      <c r="J67" s="218" t="s">
        <v>293</v>
      </c>
      <c r="K67" s="218" t="s">
        <v>1161</v>
      </c>
      <c r="L67" s="218" t="s">
        <v>1159</v>
      </c>
      <c r="M67" s="218" t="s">
        <v>1160</v>
      </c>
      <c r="N67" s="217" t="s">
        <v>1162</v>
      </c>
    </row>
    <row r="68" spans="2:14" x14ac:dyDescent="0.25">
      <c r="B68" s="76" t="s">
        <v>1164</v>
      </c>
      <c r="C68" s="217" t="s">
        <v>895</v>
      </c>
      <c r="D68" s="217" t="s">
        <v>908</v>
      </c>
      <c r="E68" s="152">
        <v>5.0069444444444444E-2</v>
      </c>
      <c r="F68" s="218" t="s">
        <v>332</v>
      </c>
      <c r="G68" s="203">
        <v>109</v>
      </c>
      <c r="H68" s="217" t="s">
        <v>333</v>
      </c>
      <c r="I68" s="218" t="s">
        <v>83</v>
      </c>
      <c r="J68" s="218" t="s">
        <v>293</v>
      </c>
      <c r="K68" s="218" t="s">
        <v>1165</v>
      </c>
      <c r="L68" s="218" t="s">
        <v>531</v>
      </c>
      <c r="M68" s="218" t="s">
        <v>531</v>
      </c>
      <c r="N68" s="217" t="s">
        <v>1166</v>
      </c>
    </row>
    <row r="69" spans="2:14" x14ac:dyDescent="0.25">
      <c r="B69" s="76" t="s">
        <v>1167</v>
      </c>
      <c r="C69" s="217" t="s">
        <v>463</v>
      </c>
      <c r="D69" s="217" t="s">
        <v>914</v>
      </c>
      <c r="E69" s="152">
        <v>5.2696759259259263E-2</v>
      </c>
      <c r="F69" s="218" t="s">
        <v>269</v>
      </c>
      <c r="G69" s="203">
        <v>61</v>
      </c>
      <c r="H69" s="217" t="s">
        <v>367</v>
      </c>
      <c r="I69" s="218" t="s">
        <v>4</v>
      </c>
      <c r="J69" s="218" t="s">
        <v>292</v>
      </c>
      <c r="K69" s="218" t="s">
        <v>1169</v>
      </c>
      <c r="L69" s="218" t="s">
        <v>1168</v>
      </c>
      <c r="M69" s="218" t="s">
        <v>326</v>
      </c>
      <c r="N69" s="217" t="s">
        <v>1170</v>
      </c>
    </row>
    <row r="70" spans="2:14" x14ac:dyDescent="0.25">
      <c r="B70" s="76" t="s">
        <v>1171</v>
      </c>
      <c r="C70" s="217" t="s">
        <v>907</v>
      </c>
      <c r="D70" s="217" t="s">
        <v>913</v>
      </c>
      <c r="E70" s="152">
        <v>4.5763888888888889E-2</v>
      </c>
      <c r="F70" s="218" t="s">
        <v>264</v>
      </c>
      <c r="G70" s="203">
        <v>65</v>
      </c>
      <c r="H70" s="217" t="s">
        <v>1175</v>
      </c>
      <c r="I70" s="218" t="s">
        <v>83</v>
      </c>
      <c r="J70" s="218" t="s">
        <v>291</v>
      </c>
      <c r="K70" s="218" t="s">
        <v>1173</v>
      </c>
      <c r="L70" s="218" t="s">
        <v>531</v>
      </c>
      <c r="M70" s="218" t="s">
        <v>1172</v>
      </c>
      <c r="N70" s="217" t="s">
        <v>1174</v>
      </c>
    </row>
    <row r="71" spans="2:14" x14ac:dyDescent="0.25">
      <c r="B71" s="76" t="s">
        <v>1176</v>
      </c>
      <c r="C71" s="217" t="s">
        <v>913</v>
      </c>
      <c r="D71" s="217" t="s">
        <v>886</v>
      </c>
      <c r="E71" s="152">
        <v>4.4907407407407403E-2</v>
      </c>
      <c r="F71" s="218" t="s">
        <v>1178</v>
      </c>
      <c r="G71" s="203">
        <v>60</v>
      </c>
      <c r="H71" s="217" t="s">
        <v>1180</v>
      </c>
      <c r="I71" s="218" t="s">
        <v>83</v>
      </c>
      <c r="J71" s="218" t="s">
        <v>291</v>
      </c>
      <c r="K71" s="218" t="s">
        <v>1177</v>
      </c>
      <c r="L71" s="218" t="s">
        <v>709</v>
      </c>
      <c r="M71" s="218" t="s">
        <v>707</v>
      </c>
      <c r="N71" s="217" t="s">
        <v>1179</v>
      </c>
    </row>
    <row r="72" spans="2:14" x14ac:dyDescent="0.25">
      <c r="B72" s="76" t="s">
        <v>1181</v>
      </c>
      <c r="C72" s="217" t="s">
        <v>914</v>
      </c>
      <c r="D72" s="217" t="s">
        <v>907</v>
      </c>
      <c r="E72" s="152">
        <v>3.8807870370370375E-2</v>
      </c>
      <c r="F72" s="218" t="s">
        <v>1183</v>
      </c>
      <c r="G72" s="203">
        <v>42</v>
      </c>
      <c r="H72" s="217" t="s">
        <v>1185</v>
      </c>
      <c r="I72" s="218" t="s">
        <v>83</v>
      </c>
      <c r="J72" s="218" t="s">
        <v>290</v>
      </c>
      <c r="K72" s="218" t="s">
        <v>1182</v>
      </c>
      <c r="L72" s="218" t="s">
        <v>707</v>
      </c>
      <c r="M72" s="218" t="s">
        <v>531</v>
      </c>
      <c r="N72" s="217" t="s">
        <v>1184</v>
      </c>
    </row>
    <row r="73" spans="2:14" x14ac:dyDescent="0.25">
      <c r="B73" s="76" t="s">
        <v>1186</v>
      </c>
      <c r="C73" s="217" t="s">
        <v>908</v>
      </c>
      <c r="D73" s="217" t="s">
        <v>463</v>
      </c>
      <c r="E73" s="152">
        <v>4.8912037037037039E-2</v>
      </c>
      <c r="F73" s="218" t="s">
        <v>560</v>
      </c>
      <c r="G73" s="203">
        <v>76</v>
      </c>
      <c r="H73" s="217" t="s">
        <v>1191</v>
      </c>
      <c r="I73" s="218" t="s">
        <v>4</v>
      </c>
      <c r="J73" s="218" t="s">
        <v>292</v>
      </c>
      <c r="K73" s="218" t="s">
        <v>1189</v>
      </c>
      <c r="L73" s="218" t="s">
        <v>1187</v>
      </c>
      <c r="M73" s="218" t="s">
        <v>1188</v>
      </c>
      <c r="N73" s="217" t="s">
        <v>1190</v>
      </c>
    </row>
    <row r="74" spans="2:14" x14ac:dyDescent="0.25">
      <c r="B74" s="76" t="s">
        <v>1192</v>
      </c>
      <c r="C74" s="217" t="s">
        <v>902</v>
      </c>
      <c r="D74" s="217" t="s">
        <v>895</v>
      </c>
      <c r="E74" s="152">
        <v>4.3657407407407402E-2</v>
      </c>
      <c r="F74" s="218" t="s">
        <v>1194</v>
      </c>
      <c r="G74" s="203">
        <v>61</v>
      </c>
      <c r="H74" s="217" t="s">
        <v>1196</v>
      </c>
      <c r="I74" s="218" t="s">
        <v>4</v>
      </c>
      <c r="J74" s="218" t="s">
        <v>292</v>
      </c>
      <c r="K74" s="218" t="s">
        <v>1193</v>
      </c>
      <c r="L74" s="218" t="s">
        <v>300</v>
      </c>
      <c r="M74" s="218" t="s">
        <v>302</v>
      </c>
      <c r="N74" s="217" t="s">
        <v>1195</v>
      </c>
    </row>
    <row r="75" spans="2:14" x14ac:dyDescent="0.25">
      <c r="B75" s="76" t="s">
        <v>1197</v>
      </c>
      <c r="C75" s="217" t="s">
        <v>896</v>
      </c>
      <c r="D75" s="217" t="s">
        <v>349</v>
      </c>
      <c r="E75" s="152">
        <v>5.1249999999999997E-2</v>
      </c>
      <c r="F75" s="218" t="s">
        <v>277</v>
      </c>
      <c r="G75" s="203">
        <v>84</v>
      </c>
      <c r="H75" s="217" t="s">
        <v>498</v>
      </c>
      <c r="I75" s="218" t="s">
        <v>3</v>
      </c>
      <c r="J75" s="218" t="s">
        <v>292</v>
      </c>
      <c r="K75" s="218" t="s">
        <v>1200</v>
      </c>
      <c r="L75" s="218" t="s">
        <v>1198</v>
      </c>
      <c r="M75" s="218" t="s">
        <v>1199</v>
      </c>
      <c r="N75" s="217" t="s">
        <v>1201</v>
      </c>
    </row>
    <row r="76" spans="2:14" x14ac:dyDescent="0.25">
      <c r="B76" s="76" t="s">
        <v>1202</v>
      </c>
      <c r="C76" s="217" t="s">
        <v>891</v>
      </c>
      <c r="D76" s="217" t="s">
        <v>885</v>
      </c>
      <c r="E76" s="152">
        <v>4.4374999999999998E-2</v>
      </c>
      <c r="F76" s="218" t="s">
        <v>1204</v>
      </c>
      <c r="G76" s="203">
        <v>64</v>
      </c>
      <c r="H76" s="217" t="s">
        <v>1206</v>
      </c>
      <c r="I76" s="218" t="s">
        <v>83</v>
      </c>
      <c r="J76" s="218" t="s">
        <v>293</v>
      </c>
      <c r="K76" s="218" t="s">
        <v>1203</v>
      </c>
      <c r="L76" s="218" t="s">
        <v>531</v>
      </c>
      <c r="M76" s="218" t="s">
        <v>531</v>
      </c>
      <c r="N76" s="217" t="s">
        <v>1205</v>
      </c>
    </row>
    <row r="77" spans="2:14" x14ac:dyDescent="0.25">
      <c r="B77" s="76" t="s">
        <v>1207</v>
      </c>
      <c r="C77" s="217" t="s">
        <v>886</v>
      </c>
      <c r="D77" s="217" t="s">
        <v>885</v>
      </c>
      <c r="E77" s="152">
        <v>4.0844907407407406E-2</v>
      </c>
      <c r="F77" s="218" t="s">
        <v>332</v>
      </c>
      <c r="G77" s="203">
        <v>53</v>
      </c>
      <c r="H77" s="217" t="s">
        <v>333</v>
      </c>
      <c r="I77" s="218" t="s">
        <v>4</v>
      </c>
      <c r="J77" s="218" t="s">
        <v>293</v>
      </c>
      <c r="K77" s="218" t="s">
        <v>1209</v>
      </c>
      <c r="L77" s="218" t="s">
        <v>1208</v>
      </c>
      <c r="M77" s="218" t="s">
        <v>1075</v>
      </c>
      <c r="N77" s="217" t="s">
        <v>1210</v>
      </c>
    </row>
    <row r="78" spans="2:14" x14ac:dyDescent="0.25">
      <c r="B78" s="76" t="s">
        <v>1211</v>
      </c>
      <c r="C78" s="217" t="s">
        <v>891</v>
      </c>
      <c r="D78" s="217" t="s">
        <v>349</v>
      </c>
      <c r="E78" s="152">
        <v>4.7662037037037037E-2</v>
      </c>
      <c r="F78" s="218" t="s">
        <v>686</v>
      </c>
      <c r="G78" s="203">
        <v>70</v>
      </c>
      <c r="H78" s="217" t="s">
        <v>283</v>
      </c>
      <c r="I78" s="218" t="s">
        <v>83</v>
      </c>
      <c r="J78" s="218" t="s">
        <v>293</v>
      </c>
      <c r="K78" s="218" t="s">
        <v>1213</v>
      </c>
      <c r="L78" s="218" t="s">
        <v>531</v>
      </c>
      <c r="M78" s="218" t="s">
        <v>1212</v>
      </c>
      <c r="N78" s="217" t="s">
        <v>1214</v>
      </c>
    </row>
    <row r="79" spans="2:14" x14ac:dyDescent="0.25">
      <c r="B79" s="76" t="s">
        <v>1215</v>
      </c>
      <c r="C79" s="217" t="s">
        <v>896</v>
      </c>
      <c r="D79" s="217" t="s">
        <v>895</v>
      </c>
      <c r="E79" s="152">
        <v>4.2268518518518518E-2</v>
      </c>
      <c r="F79" s="218" t="s">
        <v>275</v>
      </c>
      <c r="G79" s="203">
        <v>54</v>
      </c>
      <c r="H79" s="217" t="s">
        <v>374</v>
      </c>
      <c r="I79" s="218" t="s">
        <v>4</v>
      </c>
      <c r="J79" s="218" t="s">
        <v>293</v>
      </c>
      <c r="K79" s="218" t="s">
        <v>1217</v>
      </c>
      <c r="L79" s="218" t="s">
        <v>1216</v>
      </c>
      <c r="M79" s="218" t="s">
        <v>305</v>
      </c>
      <c r="N79" s="217" t="s">
        <v>1218</v>
      </c>
    </row>
    <row r="80" spans="2:14" x14ac:dyDescent="0.25">
      <c r="B80" s="76" t="s">
        <v>1219</v>
      </c>
      <c r="C80" s="217" t="s">
        <v>902</v>
      </c>
      <c r="D80" s="217" t="s">
        <v>463</v>
      </c>
      <c r="E80" s="152">
        <v>4.5740740740740742E-2</v>
      </c>
      <c r="F80" s="218" t="s">
        <v>904</v>
      </c>
      <c r="G80" s="203">
        <v>80</v>
      </c>
      <c r="H80" s="217" t="s">
        <v>498</v>
      </c>
      <c r="I80" s="218" t="s">
        <v>4</v>
      </c>
      <c r="J80" s="218" t="s">
        <v>293</v>
      </c>
      <c r="K80" s="218" t="s">
        <v>1222</v>
      </c>
      <c r="L80" s="218" t="s">
        <v>1220</v>
      </c>
      <c r="M80" s="218" t="s">
        <v>1221</v>
      </c>
      <c r="N80" s="217" t="s">
        <v>1223</v>
      </c>
    </row>
    <row r="81" spans="2:14" x14ac:dyDescent="0.25">
      <c r="B81" s="76" t="s">
        <v>1224</v>
      </c>
      <c r="C81" s="217" t="s">
        <v>908</v>
      </c>
      <c r="D81" s="217" t="s">
        <v>907</v>
      </c>
      <c r="E81" s="152">
        <v>4.7280092592592589E-2</v>
      </c>
      <c r="F81" s="218" t="s">
        <v>279</v>
      </c>
      <c r="G81" s="203">
        <v>91</v>
      </c>
      <c r="H81" s="217" t="s">
        <v>372</v>
      </c>
      <c r="I81" s="218" t="s">
        <v>83</v>
      </c>
      <c r="J81" s="218" t="s">
        <v>293</v>
      </c>
      <c r="K81" s="218" t="s">
        <v>1226</v>
      </c>
      <c r="L81" s="218" t="s">
        <v>531</v>
      </c>
      <c r="M81" s="218" t="s">
        <v>1225</v>
      </c>
      <c r="N81" s="217" t="s">
        <v>1227</v>
      </c>
    </row>
    <row r="82" spans="2:14" x14ac:dyDescent="0.25">
      <c r="B82" s="76" t="s">
        <v>1228</v>
      </c>
      <c r="C82" s="217" t="s">
        <v>914</v>
      </c>
      <c r="D82" s="217" t="s">
        <v>913</v>
      </c>
      <c r="E82" s="152">
        <v>6.2199074074074073E-2</v>
      </c>
      <c r="F82" s="218" t="s">
        <v>311</v>
      </c>
      <c r="G82" s="203">
        <v>111</v>
      </c>
      <c r="H82" s="217" t="s">
        <v>312</v>
      </c>
      <c r="I82" s="218" t="s">
        <v>83</v>
      </c>
      <c r="J82" s="218" t="s">
        <v>291</v>
      </c>
      <c r="K82" s="218" t="s">
        <v>1229</v>
      </c>
      <c r="L82" s="218" t="s">
        <v>531</v>
      </c>
      <c r="M82" s="218" t="s">
        <v>588</v>
      </c>
      <c r="N82" s="217" t="s">
        <v>1230</v>
      </c>
    </row>
    <row r="83" spans="2:14" x14ac:dyDescent="0.25">
      <c r="B83" s="76" t="s">
        <v>1231</v>
      </c>
      <c r="C83" s="217" t="s">
        <v>914</v>
      </c>
      <c r="D83" s="217" t="s">
        <v>886</v>
      </c>
      <c r="E83" s="152">
        <v>3.9375E-2</v>
      </c>
      <c r="F83" s="218" t="s">
        <v>596</v>
      </c>
      <c r="G83" s="203">
        <v>39</v>
      </c>
      <c r="H83" s="217" t="s">
        <v>478</v>
      </c>
      <c r="I83" s="218" t="s">
        <v>3</v>
      </c>
      <c r="J83" s="218" t="s">
        <v>946</v>
      </c>
      <c r="K83" s="218" t="s">
        <v>1233</v>
      </c>
      <c r="L83" s="218" t="s">
        <v>296</v>
      </c>
      <c r="M83" s="218" t="s">
        <v>1232</v>
      </c>
      <c r="N83" s="217" t="s">
        <v>1234</v>
      </c>
    </row>
    <row r="84" spans="2:14" x14ac:dyDescent="0.25">
      <c r="B84" s="76" t="s">
        <v>1235</v>
      </c>
      <c r="C84" s="217" t="s">
        <v>913</v>
      </c>
      <c r="D84" s="217" t="s">
        <v>908</v>
      </c>
      <c r="E84" s="152">
        <v>3.5879629629629629E-2</v>
      </c>
      <c r="F84" s="218" t="s">
        <v>650</v>
      </c>
      <c r="G84" s="203">
        <v>49</v>
      </c>
      <c r="H84" s="217" t="s">
        <v>280</v>
      </c>
      <c r="I84" s="218" t="s">
        <v>83</v>
      </c>
      <c r="J84" s="218" t="s">
        <v>290</v>
      </c>
      <c r="K84" s="218" t="s">
        <v>1236</v>
      </c>
      <c r="L84" s="218" t="s">
        <v>531</v>
      </c>
      <c r="M84" s="218" t="s">
        <v>531</v>
      </c>
      <c r="N84" s="217" t="s">
        <v>1237</v>
      </c>
    </row>
    <row r="85" spans="2:14" x14ac:dyDescent="0.25">
      <c r="B85" s="76" t="s">
        <v>1238</v>
      </c>
      <c r="C85" s="217" t="s">
        <v>907</v>
      </c>
      <c r="D85" s="217" t="s">
        <v>902</v>
      </c>
      <c r="E85" s="152">
        <v>4.1805555555555561E-2</v>
      </c>
      <c r="F85" s="218" t="s">
        <v>560</v>
      </c>
      <c r="G85" s="203">
        <v>62</v>
      </c>
      <c r="H85" s="217" t="s">
        <v>1242</v>
      </c>
      <c r="I85" s="218" t="s">
        <v>83</v>
      </c>
      <c r="J85" s="218" t="s">
        <v>293</v>
      </c>
      <c r="K85" s="218" t="s">
        <v>1240</v>
      </c>
      <c r="L85" s="218" t="s">
        <v>1239</v>
      </c>
      <c r="M85" s="218" t="s">
        <v>531</v>
      </c>
      <c r="N85" s="217" t="s">
        <v>1241</v>
      </c>
    </row>
    <row r="86" spans="2:14" x14ac:dyDescent="0.25">
      <c r="B86" s="76" t="s">
        <v>1243</v>
      </c>
      <c r="C86" s="217" t="s">
        <v>463</v>
      </c>
      <c r="D86" s="217" t="s">
        <v>896</v>
      </c>
      <c r="E86" s="152">
        <v>5.6365740740740744E-2</v>
      </c>
      <c r="F86" s="218" t="s">
        <v>931</v>
      </c>
      <c r="G86" s="203">
        <v>125</v>
      </c>
      <c r="H86" s="217" t="s">
        <v>933</v>
      </c>
      <c r="I86" s="218" t="s">
        <v>3</v>
      </c>
      <c r="J86" s="218" t="s">
        <v>292</v>
      </c>
      <c r="K86" s="218" t="s">
        <v>1246</v>
      </c>
      <c r="L86" s="218" t="s">
        <v>1244</v>
      </c>
      <c r="M86" s="218" t="s">
        <v>1245</v>
      </c>
      <c r="N86" s="217" t="s">
        <v>1247</v>
      </c>
    </row>
    <row r="87" spans="2:14" x14ac:dyDescent="0.25">
      <c r="B87" s="76" t="s">
        <v>1248</v>
      </c>
      <c r="C87" s="217" t="s">
        <v>895</v>
      </c>
      <c r="D87" s="217" t="s">
        <v>891</v>
      </c>
      <c r="E87" s="152">
        <v>4.4444444444444446E-2</v>
      </c>
      <c r="F87" s="218" t="s">
        <v>1250</v>
      </c>
      <c r="G87" s="203">
        <v>62</v>
      </c>
      <c r="H87" s="217" t="s">
        <v>1252</v>
      </c>
      <c r="I87" s="218" t="s">
        <v>3</v>
      </c>
      <c r="J87" s="218" t="s">
        <v>292</v>
      </c>
      <c r="K87" s="218" t="s">
        <v>1249</v>
      </c>
      <c r="L87" s="218" t="s">
        <v>313</v>
      </c>
      <c r="M87" s="218" t="s">
        <v>958</v>
      </c>
      <c r="N87" s="217" t="s">
        <v>1251</v>
      </c>
    </row>
    <row r="88" spans="2:14" x14ac:dyDescent="0.25">
      <c r="B88" s="76" t="s">
        <v>1253</v>
      </c>
      <c r="C88" s="217" t="s">
        <v>349</v>
      </c>
      <c r="D88" s="217" t="s">
        <v>885</v>
      </c>
      <c r="E88" s="152">
        <v>2.6099537037037036E-2</v>
      </c>
      <c r="F88" s="218" t="s">
        <v>1139</v>
      </c>
      <c r="G88" s="203">
        <v>22</v>
      </c>
      <c r="H88" s="217" t="s">
        <v>1141</v>
      </c>
      <c r="I88" s="218" t="s">
        <v>4</v>
      </c>
      <c r="J88" s="218" t="s">
        <v>292</v>
      </c>
      <c r="K88" s="218" t="s">
        <v>1255</v>
      </c>
      <c r="L88" s="218" t="s">
        <v>1254</v>
      </c>
      <c r="M88" s="218" t="s">
        <v>748</v>
      </c>
      <c r="N88" s="217" t="s">
        <v>1256</v>
      </c>
    </row>
    <row r="89" spans="2:14" x14ac:dyDescent="0.25">
      <c r="B89" s="76" t="s">
        <v>1257</v>
      </c>
      <c r="C89" s="217" t="s">
        <v>886</v>
      </c>
      <c r="D89" s="217" t="s">
        <v>349</v>
      </c>
      <c r="E89" s="152">
        <v>4.6643518518518522E-2</v>
      </c>
      <c r="F89" s="218" t="s">
        <v>686</v>
      </c>
      <c r="G89" s="203">
        <v>60</v>
      </c>
      <c r="H89" s="217" t="s">
        <v>283</v>
      </c>
      <c r="I89" s="218" t="s">
        <v>4</v>
      </c>
      <c r="J89" s="218" t="s">
        <v>293</v>
      </c>
      <c r="K89" s="218" t="s">
        <v>1260</v>
      </c>
      <c r="L89" s="218" t="s">
        <v>1258</v>
      </c>
      <c r="M89" s="218" t="s">
        <v>1259</v>
      </c>
      <c r="N89" s="217" t="s">
        <v>1261</v>
      </c>
    </row>
    <row r="90" spans="2:14" x14ac:dyDescent="0.25">
      <c r="B90" s="76" t="s">
        <v>1262</v>
      </c>
      <c r="C90" s="217" t="s">
        <v>885</v>
      </c>
      <c r="D90" s="217" t="s">
        <v>895</v>
      </c>
      <c r="E90" s="152">
        <v>4.1932870370370377E-2</v>
      </c>
      <c r="F90" s="218" t="s">
        <v>954</v>
      </c>
      <c r="G90" s="203">
        <v>55</v>
      </c>
      <c r="H90" s="217" t="s">
        <v>280</v>
      </c>
      <c r="I90" s="218" t="s">
        <v>3</v>
      </c>
      <c r="J90" s="218" t="s">
        <v>292</v>
      </c>
      <c r="K90" s="218" t="s">
        <v>1263</v>
      </c>
      <c r="L90" s="218" t="s">
        <v>1152</v>
      </c>
      <c r="M90" s="218" t="s">
        <v>306</v>
      </c>
      <c r="N90" s="217" t="s">
        <v>1264</v>
      </c>
    </row>
    <row r="91" spans="2:14" x14ac:dyDescent="0.25">
      <c r="B91" s="76" t="s">
        <v>1265</v>
      </c>
      <c r="C91" s="217" t="s">
        <v>891</v>
      </c>
      <c r="D91" s="217" t="s">
        <v>463</v>
      </c>
      <c r="E91" s="152">
        <v>3.9305555555555559E-2</v>
      </c>
      <c r="F91" s="218" t="s">
        <v>360</v>
      </c>
      <c r="G91" s="203">
        <v>52</v>
      </c>
      <c r="H91" s="217" t="s">
        <v>371</v>
      </c>
      <c r="I91" s="218" t="s">
        <v>4</v>
      </c>
      <c r="J91" s="218" t="s">
        <v>292</v>
      </c>
      <c r="K91" s="218" t="s">
        <v>1267</v>
      </c>
      <c r="L91" s="218" t="s">
        <v>308</v>
      </c>
      <c r="M91" s="218" t="s">
        <v>1266</v>
      </c>
      <c r="N91" s="217" t="s">
        <v>1268</v>
      </c>
    </row>
    <row r="92" spans="2:14" x14ac:dyDescent="0.25">
      <c r="B92" s="76" t="s">
        <v>1269</v>
      </c>
      <c r="C92" s="217" t="s">
        <v>896</v>
      </c>
      <c r="D92" s="217" t="s">
        <v>907</v>
      </c>
      <c r="E92" s="152">
        <v>5.876157407407407E-2</v>
      </c>
      <c r="F92" s="218" t="s">
        <v>272</v>
      </c>
      <c r="G92" s="203">
        <v>147</v>
      </c>
      <c r="H92" s="217" t="s">
        <v>287</v>
      </c>
      <c r="I92" s="218" t="s">
        <v>83</v>
      </c>
      <c r="J92" s="218" t="s">
        <v>291</v>
      </c>
      <c r="K92" s="218" t="s">
        <v>1270</v>
      </c>
      <c r="L92" s="218" t="s">
        <v>531</v>
      </c>
      <c r="M92" s="218" t="s">
        <v>531</v>
      </c>
      <c r="N92" s="217" t="s">
        <v>1271</v>
      </c>
    </row>
    <row r="93" spans="2:14" x14ac:dyDescent="0.25">
      <c r="B93" s="76" t="s">
        <v>1272</v>
      </c>
      <c r="C93" s="217" t="s">
        <v>902</v>
      </c>
      <c r="D93" s="217" t="s">
        <v>913</v>
      </c>
      <c r="E93" s="152">
        <v>5.0162037037037033E-2</v>
      </c>
      <c r="F93" s="218" t="s">
        <v>965</v>
      </c>
      <c r="G93" s="203">
        <v>92</v>
      </c>
      <c r="H93" s="217" t="s">
        <v>967</v>
      </c>
      <c r="I93" s="218" t="s">
        <v>4</v>
      </c>
      <c r="J93" s="218" t="s">
        <v>292</v>
      </c>
      <c r="K93" s="218" t="s">
        <v>1275</v>
      </c>
      <c r="L93" s="218" t="s">
        <v>1273</v>
      </c>
      <c r="M93" s="218" t="s">
        <v>1274</v>
      </c>
      <c r="N93" s="217" t="s">
        <v>1276</v>
      </c>
    </row>
    <row r="94" spans="2:14" x14ac:dyDescent="0.25">
      <c r="B94" s="76" t="s">
        <v>1277</v>
      </c>
      <c r="C94" s="217" t="s">
        <v>908</v>
      </c>
      <c r="D94" s="217" t="s">
        <v>914</v>
      </c>
      <c r="E94" s="152">
        <v>8.5729166666666676E-2</v>
      </c>
      <c r="F94" s="218" t="s">
        <v>278</v>
      </c>
      <c r="G94" s="203">
        <v>232</v>
      </c>
      <c r="H94" s="217" t="s">
        <v>289</v>
      </c>
      <c r="I94" s="218" t="s">
        <v>83</v>
      </c>
      <c r="J94" s="218" t="s">
        <v>291</v>
      </c>
      <c r="K94" s="218" t="s">
        <v>1278</v>
      </c>
      <c r="L94" s="218" t="s">
        <v>531</v>
      </c>
      <c r="M94" s="218" t="s">
        <v>915</v>
      </c>
      <c r="N94" s="217" t="s">
        <v>1279</v>
      </c>
    </row>
    <row r="95" spans="2:14" x14ac:dyDescent="0.25">
      <c r="B95" s="76" t="s">
        <v>1280</v>
      </c>
      <c r="C95" s="217" t="s">
        <v>908</v>
      </c>
      <c r="D95" s="217" t="s">
        <v>886</v>
      </c>
      <c r="E95" s="152">
        <v>4.4120370370370372E-2</v>
      </c>
      <c r="F95" s="218" t="s">
        <v>977</v>
      </c>
      <c r="G95" s="203">
        <v>43</v>
      </c>
      <c r="H95" s="217" t="s">
        <v>979</v>
      </c>
      <c r="I95" s="218" t="s">
        <v>4</v>
      </c>
      <c r="J95" s="218" t="s">
        <v>292</v>
      </c>
      <c r="K95" s="218" t="s">
        <v>1283</v>
      </c>
      <c r="L95" s="218" t="s">
        <v>1281</v>
      </c>
      <c r="M95" s="218" t="s">
        <v>1282</v>
      </c>
      <c r="N95" s="217" t="s">
        <v>1284</v>
      </c>
    </row>
    <row r="96" spans="2:14" x14ac:dyDescent="0.25">
      <c r="B96" s="76" t="s">
        <v>1285</v>
      </c>
      <c r="C96" s="217" t="s">
        <v>914</v>
      </c>
      <c r="D96" s="217" t="s">
        <v>902</v>
      </c>
      <c r="E96" s="152">
        <v>4.925925925925926E-2</v>
      </c>
      <c r="F96" s="218" t="s">
        <v>271</v>
      </c>
      <c r="G96" s="203">
        <v>61</v>
      </c>
      <c r="H96" s="217" t="s">
        <v>286</v>
      </c>
      <c r="I96" s="218" t="s">
        <v>3</v>
      </c>
      <c r="J96" s="218" t="s">
        <v>293</v>
      </c>
      <c r="K96" s="218" t="s">
        <v>1288</v>
      </c>
      <c r="L96" s="218" t="s">
        <v>1286</v>
      </c>
      <c r="M96" s="218" t="s">
        <v>1287</v>
      </c>
      <c r="N96" s="217" t="s">
        <v>1289</v>
      </c>
    </row>
    <row r="97" spans="2:14" x14ac:dyDescent="0.25">
      <c r="B97" s="76" t="s">
        <v>1290</v>
      </c>
      <c r="C97" s="217" t="s">
        <v>913</v>
      </c>
      <c r="D97" s="217" t="s">
        <v>896</v>
      </c>
      <c r="E97" s="152">
        <v>4.987268518518518E-2</v>
      </c>
      <c r="F97" s="218" t="s">
        <v>323</v>
      </c>
      <c r="G97" s="203">
        <v>84</v>
      </c>
      <c r="H97" s="217" t="s">
        <v>325</v>
      </c>
      <c r="I97" s="218" t="s">
        <v>83</v>
      </c>
      <c r="J97" s="218" t="s">
        <v>290</v>
      </c>
      <c r="K97" s="218" t="s">
        <v>1292</v>
      </c>
      <c r="L97" s="218" t="s">
        <v>1291</v>
      </c>
      <c r="M97" s="218" t="s">
        <v>531</v>
      </c>
      <c r="N97" s="217" t="s">
        <v>1293</v>
      </c>
    </row>
    <row r="98" spans="2:14" x14ac:dyDescent="0.25">
      <c r="B98" s="76" t="s">
        <v>1294</v>
      </c>
      <c r="C98" s="217" t="s">
        <v>907</v>
      </c>
      <c r="D98" s="217" t="s">
        <v>891</v>
      </c>
      <c r="E98" s="152">
        <v>4.4641203703703704E-2</v>
      </c>
      <c r="F98" s="218" t="s">
        <v>266</v>
      </c>
      <c r="G98" s="203">
        <v>63</v>
      </c>
      <c r="H98" s="217" t="s">
        <v>282</v>
      </c>
      <c r="I98" s="218" t="s">
        <v>4</v>
      </c>
      <c r="J98" s="218" t="s">
        <v>292</v>
      </c>
      <c r="K98" s="218" t="s">
        <v>1297</v>
      </c>
      <c r="L98" s="218" t="s">
        <v>1295</v>
      </c>
      <c r="M98" s="218" t="s">
        <v>1296</v>
      </c>
      <c r="N98" s="217" t="s">
        <v>1298</v>
      </c>
    </row>
    <row r="99" spans="2:14" x14ac:dyDescent="0.25">
      <c r="B99" s="76" t="s">
        <v>1299</v>
      </c>
      <c r="C99" s="217" t="s">
        <v>463</v>
      </c>
      <c r="D99" s="217" t="s">
        <v>885</v>
      </c>
      <c r="E99" s="152">
        <v>3.5046296296296298E-2</v>
      </c>
      <c r="F99" s="218" t="s">
        <v>268</v>
      </c>
      <c r="G99" s="203">
        <v>42</v>
      </c>
      <c r="H99" s="217" t="s">
        <v>280</v>
      </c>
      <c r="I99" s="218" t="s">
        <v>83</v>
      </c>
      <c r="J99" s="218" t="s">
        <v>291</v>
      </c>
      <c r="K99" s="218" t="s">
        <v>1301</v>
      </c>
      <c r="L99" s="218" t="s">
        <v>1300</v>
      </c>
      <c r="M99" s="218" t="s">
        <v>531</v>
      </c>
      <c r="N99" s="217" t="s">
        <v>1302</v>
      </c>
    </row>
    <row r="100" spans="2:14" x14ac:dyDescent="0.25">
      <c r="B100" s="76" t="s">
        <v>1303</v>
      </c>
      <c r="C100" s="217" t="s">
        <v>895</v>
      </c>
      <c r="D100" s="217" t="s">
        <v>349</v>
      </c>
      <c r="E100" s="152">
        <v>4.1921296296296297E-2</v>
      </c>
      <c r="F100" s="218" t="s">
        <v>265</v>
      </c>
      <c r="G100" s="203">
        <v>63</v>
      </c>
      <c r="H100" s="217" t="s">
        <v>281</v>
      </c>
      <c r="I100" s="218" t="s">
        <v>83</v>
      </c>
      <c r="J100" s="218" t="s">
        <v>291</v>
      </c>
      <c r="K100" s="218" t="s">
        <v>1304</v>
      </c>
      <c r="L100" s="218" t="s">
        <v>531</v>
      </c>
      <c r="M100" s="218" t="s">
        <v>531</v>
      </c>
      <c r="N100" s="217" t="s">
        <v>1305</v>
      </c>
    </row>
    <row r="101" spans="2:14" x14ac:dyDescent="0.25">
      <c r="B101" s="76" t="s">
        <v>1306</v>
      </c>
      <c r="C101" s="217" t="s">
        <v>886</v>
      </c>
      <c r="D101" s="217" t="s">
        <v>895</v>
      </c>
      <c r="E101" s="152">
        <v>3.8090277777777778E-2</v>
      </c>
      <c r="F101" s="218" t="s">
        <v>1309</v>
      </c>
      <c r="G101" s="203">
        <v>57</v>
      </c>
      <c r="H101" s="217" t="s">
        <v>1311</v>
      </c>
      <c r="I101" s="218" t="s">
        <v>83</v>
      </c>
      <c r="J101" s="218" t="s">
        <v>291</v>
      </c>
      <c r="K101" s="218" t="s">
        <v>1308</v>
      </c>
      <c r="L101" s="218" t="s">
        <v>1307</v>
      </c>
      <c r="M101" s="218" t="s">
        <v>531</v>
      </c>
      <c r="N101" s="217" t="s">
        <v>1310</v>
      </c>
    </row>
    <row r="102" spans="2:14" x14ac:dyDescent="0.25">
      <c r="B102" s="76" t="s">
        <v>1312</v>
      </c>
      <c r="C102" s="217" t="s">
        <v>349</v>
      </c>
      <c r="D102" s="217" t="s">
        <v>463</v>
      </c>
      <c r="E102" s="152">
        <v>4.1863425925925929E-2</v>
      </c>
      <c r="F102" s="218" t="s">
        <v>1314</v>
      </c>
      <c r="G102" s="203">
        <v>51</v>
      </c>
      <c r="H102" s="217" t="s">
        <v>1316</v>
      </c>
      <c r="I102" s="218" t="s">
        <v>83</v>
      </c>
      <c r="J102" s="218" t="s">
        <v>291</v>
      </c>
      <c r="K102" s="218" t="s">
        <v>1313</v>
      </c>
      <c r="L102" s="218" t="s">
        <v>531</v>
      </c>
      <c r="M102" s="218" t="s">
        <v>531</v>
      </c>
      <c r="N102" s="217" t="s">
        <v>1315</v>
      </c>
    </row>
    <row r="103" spans="2:14" x14ac:dyDescent="0.25">
      <c r="B103" s="76" t="s">
        <v>1317</v>
      </c>
      <c r="C103" s="217" t="s">
        <v>885</v>
      </c>
      <c r="D103" s="217" t="s">
        <v>907</v>
      </c>
      <c r="E103" s="152">
        <v>3.8287037037037036E-2</v>
      </c>
      <c r="F103" s="218" t="s">
        <v>273</v>
      </c>
      <c r="G103" s="203">
        <v>51</v>
      </c>
      <c r="H103" s="217" t="s">
        <v>288</v>
      </c>
      <c r="I103" s="218" t="s">
        <v>3</v>
      </c>
      <c r="J103" s="218" t="s">
        <v>293</v>
      </c>
      <c r="K103" s="218" t="s">
        <v>1319</v>
      </c>
      <c r="L103" s="218" t="s">
        <v>1152</v>
      </c>
      <c r="M103" s="218" t="s">
        <v>1318</v>
      </c>
      <c r="N103" s="217" t="s">
        <v>1320</v>
      </c>
    </row>
    <row r="104" spans="2:14" x14ac:dyDescent="0.25">
      <c r="B104" s="76" t="s">
        <v>1321</v>
      </c>
      <c r="C104" s="217" t="s">
        <v>891</v>
      </c>
      <c r="D104" s="217" t="s">
        <v>913</v>
      </c>
      <c r="E104" s="152">
        <v>4.8819444444444443E-2</v>
      </c>
      <c r="F104" s="218" t="s">
        <v>311</v>
      </c>
      <c r="G104" s="203">
        <v>76</v>
      </c>
      <c r="H104" s="217" t="s">
        <v>312</v>
      </c>
      <c r="I104" s="218" t="s">
        <v>83</v>
      </c>
      <c r="J104" s="218" t="s">
        <v>291</v>
      </c>
      <c r="K104" s="218" t="s">
        <v>1323</v>
      </c>
      <c r="L104" s="218" t="s">
        <v>531</v>
      </c>
      <c r="M104" s="218" t="s">
        <v>1322</v>
      </c>
      <c r="N104" s="217" t="s">
        <v>1324</v>
      </c>
    </row>
    <row r="105" spans="2:14" x14ac:dyDescent="0.25">
      <c r="B105" s="76" t="s">
        <v>1325</v>
      </c>
      <c r="C105" s="217" t="s">
        <v>896</v>
      </c>
      <c r="D105" s="217" t="s">
        <v>914</v>
      </c>
      <c r="E105" s="152">
        <v>3.3692129629629627E-2</v>
      </c>
      <c r="F105" s="218" t="s">
        <v>354</v>
      </c>
      <c r="G105" s="203">
        <v>35</v>
      </c>
      <c r="H105" s="217" t="s">
        <v>1328</v>
      </c>
      <c r="I105" s="218" t="s">
        <v>83</v>
      </c>
      <c r="J105" s="218" t="s">
        <v>291</v>
      </c>
      <c r="K105" s="218" t="s">
        <v>1326</v>
      </c>
      <c r="L105" s="218" t="s">
        <v>531</v>
      </c>
      <c r="M105" s="218" t="s">
        <v>915</v>
      </c>
      <c r="N105" s="217" t="s">
        <v>1327</v>
      </c>
    </row>
    <row r="106" spans="2:14" x14ac:dyDescent="0.25">
      <c r="B106" s="76" t="s">
        <v>1329</v>
      </c>
      <c r="C106" s="217" t="s">
        <v>902</v>
      </c>
      <c r="D106" s="217" t="s">
        <v>908</v>
      </c>
      <c r="E106" s="152">
        <v>4.7835648148148148E-2</v>
      </c>
      <c r="F106" s="218" t="s">
        <v>1250</v>
      </c>
      <c r="G106" s="203">
        <v>81</v>
      </c>
      <c r="H106" s="217" t="s">
        <v>1252</v>
      </c>
      <c r="I106" s="218" t="s">
        <v>4</v>
      </c>
      <c r="J106" s="218" t="s">
        <v>292</v>
      </c>
      <c r="K106" s="218" t="s">
        <v>1332</v>
      </c>
      <c r="L106" s="218" t="s">
        <v>1330</v>
      </c>
      <c r="M106" s="218" t="s">
        <v>1331</v>
      </c>
      <c r="N106" s="217" t="s">
        <v>1333</v>
      </c>
    </row>
    <row r="107" spans="2:14" x14ac:dyDescent="0.25">
      <c r="B107" s="76" t="s">
        <v>1334</v>
      </c>
      <c r="C107" s="217" t="s">
        <v>902</v>
      </c>
      <c r="D107" s="217" t="s">
        <v>886</v>
      </c>
      <c r="E107" s="152">
        <v>3.3657407407407407E-2</v>
      </c>
      <c r="F107" s="218" t="s">
        <v>596</v>
      </c>
      <c r="G107" s="203">
        <v>35</v>
      </c>
      <c r="H107" s="217" t="s">
        <v>478</v>
      </c>
      <c r="I107" s="218" t="s">
        <v>3</v>
      </c>
      <c r="J107" s="218" t="s">
        <v>946</v>
      </c>
      <c r="K107" s="218" t="s">
        <v>1336</v>
      </c>
      <c r="L107" s="218" t="s">
        <v>296</v>
      </c>
      <c r="M107" s="218" t="s">
        <v>1335</v>
      </c>
      <c r="N107" s="217" t="s">
        <v>1337</v>
      </c>
    </row>
    <row r="108" spans="2:14" x14ac:dyDescent="0.25">
      <c r="B108" s="76" t="s">
        <v>1338</v>
      </c>
      <c r="C108" s="217" t="s">
        <v>908</v>
      </c>
      <c r="D108" s="217" t="s">
        <v>896</v>
      </c>
      <c r="E108" s="152">
        <v>5.6458333333333333E-2</v>
      </c>
      <c r="F108" s="218" t="s">
        <v>1035</v>
      </c>
      <c r="G108" s="203">
        <v>122</v>
      </c>
      <c r="H108" s="217" t="s">
        <v>1037</v>
      </c>
      <c r="I108" s="218" t="s">
        <v>83</v>
      </c>
      <c r="J108" s="218" t="s">
        <v>290</v>
      </c>
      <c r="K108" s="218" t="s">
        <v>1339</v>
      </c>
      <c r="L108" s="218" t="s">
        <v>531</v>
      </c>
      <c r="M108" s="218" t="s">
        <v>531</v>
      </c>
      <c r="N108" s="217" t="s">
        <v>1340</v>
      </c>
    </row>
    <row r="109" spans="2:14" x14ac:dyDescent="0.25">
      <c r="B109" s="76" t="s">
        <v>1341</v>
      </c>
      <c r="C109" s="217" t="s">
        <v>914</v>
      </c>
      <c r="D109" s="217" t="s">
        <v>891</v>
      </c>
      <c r="E109" s="152">
        <v>4.880787037037037E-2</v>
      </c>
      <c r="F109" s="218" t="s">
        <v>1040</v>
      </c>
      <c r="G109" s="203">
        <v>53</v>
      </c>
      <c r="H109" s="217" t="s">
        <v>1042</v>
      </c>
      <c r="I109" s="218" t="s">
        <v>3</v>
      </c>
      <c r="J109" s="218" t="s">
        <v>292</v>
      </c>
      <c r="K109" s="218" t="s">
        <v>1343</v>
      </c>
      <c r="L109" s="218" t="s">
        <v>295</v>
      </c>
      <c r="M109" s="218" t="s">
        <v>1342</v>
      </c>
      <c r="N109" s="217" t="s">
        <v>1344</v>
      </c>
    </row>
    <row r="110" spans="2:14" x14ac:dyDescent="0.25">
      <c r="B110" s="76" t="s">
        <v>1345</v>
      </c>
      <c r="C110" s="217" t="s">
        <v>913</v>
      </c>
      <c r="D110" s="217" t="s">
        <v>885</v>
      </c>
      <c r="E110" s="152">
        <v>2.8125000000000001E-2</v>
      </c>
      <c r="F110" s="218" t="s">
        <v>358</v>
      </c>
      <c r="G110" s="203">
        <v>31</v>
      </c>
      <c r="H110" s="217" t="s">
        <v>1047</v>
      </c>
      <c r="I110" s="218" t="s">
        <v>4</v>
      </c>
      <c r="J110" s="218" t="s">
        <v>292</v>
      </c>
      <c r="K110" s="218" t="s">
        <v>1347</v>
      </c>
      <c r="L110" s="218" t="s">
        <v>1346</v>
      </c>
      <c r="M110" s="218" t="s">
        <v>1331</v>
      </c>
      <c r="N110" s="217" t="s">
        <v>1348</v>
      </c>
    </row>
    <row r="111" spans="2:14" x14ac:dyDescent="0.25">
      <c r="B111" s="76" t="s">
        <v>1349</v>
      </c>
      <c r="C111" s="217" t="s">
        <v>907</v>
      </c>
      <c r="D111" s="217" t="s">
        <v>349</v>
      </c>
      <c r="E111" s="152">
        <v>3.3981481481481481E-2</v>
      </c>
      <c r="F111" s="218" t="s">
        <v>1351</v>
      </c>
      <c r="G111" s="203">
        <v>40</v>
      </c>
      <c r="H111" s="217" t="s">
        <v>1353</v>
      </c>
      <c r="I111" s="218" t="s">
        <v>83</v>
      </c>
      <c r="J111" s="218" t="s">
        <v>291</v>
      </c>
      <c r="K111" s="218" t="s">
        <v>1350</v>
      </c>
      <c r="L111" s="218" t="s">
        <v>531</v>
      </c>
      <c r="M111" s="218" t="s">
        <v>531</v>
      </c>
      <c r="N111" s="217" t="s">
        <v>1352</v>
      </c>
    </row>
    <row r="112" spans="2:14" x14ac:dyDescent="0.25">
      <c r="B112" s="76" t="s">
        <v>1354</v>
      </c>
      <c r="C112" s="217" t="s">
        <v>463</v>
      </c>
      <c r="D112" s="217" t="s">
        <v>895</v>
      </c>
      <c r="E112" s="152">
        <v>3.5312500000000004E-2</v>
      </c>
      <c r="F112" s="218" t="s">
        <v>1178</v>
      </c>
      <c r="G112" s="203">
        <v>58</v>
      </c>
      <c r="H112" s="217" t="s">
        <v>1180</v>
      </c>
      <c r="I112" s="218" t="s">
        <v>83</v>
      </c>
      <c r="J112" s="218" t="s">
        <v>291</v>
      </c>
      <c r="K112" s="218" t="s">
        <v>1355</v>
      </c>
      <c r="L112" s="218" t="s">
        <v>531</v>
      </c>
      <c r="M112" s="218" t="s">
        <v>531</v>
      </c>
      <c r="N112" s="217" t="s">
        <v>1356</v>
      </c>
    </row>
    <row r="113" spans="2:14" x14ac:dyDescent="0.25">
      <c r="B113" s="76" t="s">
        <v>1357</v>
      </c>
      <c r="C113" s="217" t="s">
        <v>886</v>
      </c>
      <c r="D113" s="217" t="s">
        <v>463</v>
      </c>
      <c r="E113" s="152">
        <v>5.5300925925925927E-2</v>
      </c>
      <c r="F113" s="218" t="s">
        <v>274</v>
      </c>
      <c r="G113" s="203">
        <v>124</v>
      </c>
      <c r="H113" s="217" t="s">
        <v>620</v>
      </c>
      <c r="I113" s="218" t="s">
        <v>83</v>
      </c>
      <c r="J113" s="218" t="s">
        <v>293</v>
      </c>
      <c r="K113" s="218" t="s">
        <v>1359</v>
      </c>
      <c r="L113" s="218" t="s">
        <v>1358</v>
      </c>
      <c r="M113" s="218" t="s">
        <v>531</v>
      </c>
      <c r="N113" s="217" t="s">
        <v>1360</v>
      </c>
    </row>
    <row r="114" spans="2:14" x14ac:dyDescent="0.25">
      <c r="B114" s="76" t="s">
        <v>1361</v>
      </c>
      <c r="C114" s="217" t="s">
        <v>895</v>
      </c>
      <c r="D114" s="217" t="s">
        <v>907</v>
      </c>
      <c r="E114" s="152">
        <v>4.2685185185185187E-2</v>
      </c>
      <c r="F114" s="218" t="s">
        <v>272</v>
      </c>
      <c r="G114" s="203">
        <v>59</v>
      </c>
      <c r="H114" s="217" t="s">
        <v>287</v>
      </c>
      <c r="I114" s="218" t="s">
        <v>3</v>
      </c>
      <c r="J114" s="218" t="s">
        <v>293</v>
      </c>
      <c r="K114" s="218" t="s">
        <v>1363</v>
      </c>
      <c r="L114" s="218" t="s">
        <v>296</v>
      </c>
      <c r="M114" s="218" t="s">
        <v>1362</v>
      </c>
      <c r="N114" s="217" t="s">
        <v>1364</v>
      </c>
    </row>
    <row r="115" spans="2:14" x14ac:dyDescent="0.25">
      <c r="B115" s="76" t="s">
        <v>1365</v>
      </c>
      <c r="C115" s="217" t="s">
        <v>349</v>
      </c>
      <c r="D115" s="217" t="s">
        <v>913</v>
      </c>
      <c r="E115" s="152">
        <v>3.7372685185185189E-2</v>
      </c>
      <c r="F115" s="218" t="s">
        <v>1314</v>
      </c>
      <c r="G115" s="203">
        <v>44</v>
      </c>
      <c r="H115" s="217" t="s">
        <v>1316</v>
      </c>
      <c r="I115" s="218" t="s">
        <v>83</v>
      </c>
      <c r="J115" s="218" t="s">
        <v>291</v>
      </c>
      <c r="K115" s="218" t="s">
        <v>1366</v>
      </c>
      <c r="L115" s="218" t="s">
        <v>531</v>
      </c>
      <c r="M115" s="218" t="s">
        <v>531</v>
      </c>
      <c r="N115" s="217" t="s">
        <v>1367</v>
      </c>
    </row>
    <row r="116" spans="2:14" x14ac:dyDescent="0.25">
      <c r="B116" s="76" t="s">
        <v>1368</v>
      </c>
      <c r="C116" s="217" t="s">
        <v>885</v>
      </c>
      <c r="D116" s="217" t="s">
        <v>914</v>
      </c>
      <c r="E116" s="152">
        <v>6.9502314814814822E-2</v>
      </c>
      <c r="F116" s="218" t="s">
        <v>275</v>
      </c>
      <c r="G116" s="203">
        <v>151</v>
      </c>
      <c r="H116" s="217" t="s">
        <v>1371</v>
      </c>
      <c r="I116" s="218" t="s">
        <v>83</v>
      </c>
      <c r="J116" s="218" t="s">
        <v>291</v>
      </c>
      <c r="K116" s="218" t="s">
        <v>1369</v>
      </c>
      <c r="L116" s="218" t="s">
        <v>531</v>
      </c>
      <c r="M116" s="218" t="s">
        <v>707</v>
      </c>
      <c r="N116" s="217" t="s">
        <v>1370</v>
      </c>
    </row>
    <row r="117" spans="2:14" x14ac:dyDescent="0.25">
      <c r="B117" s="76" t="s">
        <v>1372</v>
      </c>
      <c r="C117" s="217" t="s">
        <v>891</v>
      </c>
      <c r="D117" s="217" t="s">
        <v>908</v>
      </c>
      <c r="E117" s="152">
        <v>4.1805555555555561E-2</v>
      </c>
      <c r="F117" s="218" t="s">
        <v>1081</v>
      </c>
      <c r="G117" s="203">
        <v>59</v>
      </c>
      <c r="H117" s="217" t="s">
        <v>1083</v>
      </c>
      <c r="I117" s="218" t="s">
        <v>83</v>
      </c>
      <c r="J117" s="218" t="s">
        <v>293</v>
      </c>
      <c r="K117" s="218" t="s">
        <v>1373</v>
      </c>
      <c r="L117" s="218" t="s">
        <v>531</v>
      </c>
      <c r="M117" s="218" t="s">
        <v>531</v>
      </c>
      <c r="N117" s="217" t="s">
        <v>1374</v>
      </c>
    </row>
    <row r="118" spans="2:14" x14ac:dyDescent="0.25">
      <c r="B118" s="76" t="s">
        <v>1375</v>
      </c>
      <c r="C118" s="217" t="s">
        <v>896</v>
      </c>
      <c r="D118" s="217" t="s">
        <v>902</v>
      </c>
      <c r="E118" s="152">
        <v>4.6504629629629625E-2</v>
      </c>
      <c r="F118" s="218" t="s">
        <v>1086</v>
      </c>
      <c r="G118" s="203">
        <v>67</v>
      </c>
      <c r="H118" s="217" t="s">
        <v>1088</v>
      </c>
      <c r="I118" s="218" t="s">
        <v>3</v>
      </c>
      <c r="J118" s="218" t="s">
        <v>293</v>
      </c>
      <c r="K118" s="218" t="s">
        <v>1377</v>
      </c>
      <c r="L118" s="218" t="s">
        <v>295</v>
      </c>
      <c r="M118" s="218" t="s">
        <v>1376</v>
      </c>
      <c r="N118" s="217" t="s">
        <v>1378</v>
      </c>
    </row>
    <row r="119" spans="2:14" x14ac:dyDescent="0.25">
      <c r="B119" s="76" t="s">
        <v>1379</v>
      </c>
      <c r="C119" s="217" t="s">
        <v>896</v>
      </c>
      <c r="D119" s="217" t="s">
        <v>886</v>
      </c>
      <c r="E119" s="152">
        <v>6.5555555555555547E-2</v>
      </c>
      <c r="F119" s="218" t="s">
        <v>1382</v>
      </c>
      <c r="G119" s="203">
        <v>204</v>
      </c>
      <c r="H119" s="217" t="s">
        <v>1384</v>
      </c>
      <c r="I119" s="218" t="s">
        <v>83</v>
      </c>
      <c r="J119" s="218" t="s">
        <v>293</v>
      </c>
      <c r="K119" s="218" t="s">
        <v>1381</v>
      </c>
      <c r="L119" s="218" t="s">
        <v>531</v>
      </c>
      <c r="M119" s="218" t="s">
        <v>1380</v>
      </c>
      <c r="N119" s="217" t="s">
        <v>1383</v>
      </c>
    </row>
    <row r="120" spans="2:14" x14ac:dyDescent="0.25">
      <c r="B120" s="76" t="s">
        <v>1385</v>
      </c>
      <c r="C120" s="217" t="s">
        <v>902</v>
      </c>
      <c r="D120" s="217" t="s">
        <v>891</v>
      </c>
      <c r="E120" s="152">
        <v>4.3240740740740739E-2</v>
      </c>
      <c r="F120" s="218" t="s">
        <v>358</v>
      </c>
      <c r="G120" s="203">
        <v>52</v>
      </c>
      <c r="H120" s="217" t="s">
        <v>1100</v>
      </c>
      <c r="I120" s="218" t="s">
        <v>4</v>
      </c>
      <c r="J120" s="218" t="s">
        <v>293</v>
      </c>
      <c r="K120" s="218" t="s">
        <v>1386</v>
      </c>
      <c r="L120" s="218" t="s">
        <v>531</v>
      </c>
      <c r="M120" s="218" t="s">
        <v>375</v>
      </c>
      <c r="N120" s="217" t="s">
        <v>1387</v>
      </c>
    </row>
    <row r="121" spans="2:14" x14ac:dyDescent="0.25">
      <c r="B121" s="76" t="s">
        <v>1388</v>
      </c>
      <c r="C121" s="217" t="s">
        <v>908</v>
      </c>
      <c r="D121" s="217" t="s">
        <v>885</v>
      </c>
      <c r="E121" s="152">
        <v>4.4062500000000004E-2</v>
      </c>
      <c r="F121" s="218" t="s">
        <v>650</v>
      </c>
      <c r="G121" s="203">
        <v>55</v>
      </c>
      <c r="H121" s="217" t="s">
        <v>1104</v>
      </c>
      <c r="I121" s="218" t="s">
        <v>4</v>
      </c>
      <c r="J121" s="218" t="s">
        <v>292</v>
      </c>
      <c r="K121" s="218" t="s">
        <v>1390</v>
      </c>
      <c r="L121" s="218" t="s">
        <v>1389</v>
      </c>
      <c r="M121" s="218" t="s">
        <v>1331</v>
      </c>
      <c r="N121" s="217" t="s">
        <v>1391</v>
      </c>
    </row>
    <row r="122" spans="2:14" x14ac:dyDescent="0.25">
      <c r="B122" s="76" t="s">
        <v>1392</v>
      </c>
      <c r="C122" s="217" t="s">
        <v>914</v>
      </c>
      <c r="D122" s="217" t="s">
        <v>349</v>
      </c>
      <c r="E122" s="152">
        <v>5.5266203703703699E-2</v>
      </c>
      <c r="F122" s="218" t="s">
        <v>358</v>
      </c>
      <c r="G122" s="203">
        <v>75</v>
      </c>
      <c r="H122" s="217" t="s">
        <v>1100</v>
      </c>
      <c r="I122" s="218" t="s">
        <v>3</v>
      </c>
      <c r="J122" s="218" t="s">
        <v>292</v>
      </c>
      <c r="K122" s="218" t="s">
        <v>1395</v>
      </c>
      <c r="L122" s="218" t="s">
        <v>1393</v>
      </c>
      <c r="M122" s="218" t="s">
        <v>1394</v>
      </c>
      <c r="N122" s="217" t="s">
        <v>1396</v>
      </c>
    </row>
    <row r="123" spans="2:14" x14ac:dyDescent="0.25">
      <c r="B123" s="76" t="s">
        <v>1397</v>
      </c>
      <c r="C123" s="217" t="s">
        <v>913</v>
      </c>
      <c r="D123" s="217" t="s">
        <v>895</v>
      </c>
      <c r="E123" s="152">
        <v>4.2175925925925922E-2</v>
      </c>
      <c r="F123" s="218" t="s">
        <v>322</v>
      </c>
      <c r="G123" s="203">
        <v>67</v>
      </c>
      <c r="H123" s="217" t="s">
        <v>1400</v>
      </c>
      <c r="I123" s="218" t="s">
        <v>83</v>
      </c>
      <c r="J123" s="218" t="s">
        <v>290</v>
      </c>
      <c r="K123" s="218" t="s">
        <v>1398</v>
      </c>
      <c r="L123" s="218" t="s">
        <v>1291</v>
      </c>
      <c r="M123" s="218" t="s">
        <v>531</v>
      </c>
      <c r="N123" s="217" t="s">
        <v>1399</v>
      </c>
    </row>
    <row r="124" spans="2:14" x14ac:dyDescent="0.25">
      <c r="B124" s="76" t="s">
        <v>1401</v>
      </c>
      <c r="C124" s="217" t="s">
        <v>907</v>
      </c>
      <c r="D124" s="217" t="s">
        <v>463</v>
      </c>
      <c r="E124" s="152">
        <v>4.1689814814814818E-2</v>
      </c>
      <c r="F124" s="218" t="s">
        <v>1116</v>
      </c>
      <c r="G124" s="203">
        <v>62</v>
      </c>
      <c r="H124" s="217" t="s">
        <v>498</v>
      </c>
      <c r="I124" s="218" t="s">
        <v>4</v>
      </c>
      <c r="J124" s="218" t="s">
        <v>293</v>
      </c>
      <c r="K124" s="218" t="s">
        <v>1404</v>
      </c>
      <c r="L124" s="218" t="s">
        <v>1402</v>
      </c>
      <c r="M124" s="218" t="s">
        <v>1403</v>
      </c>
      <c r="N124" s="217" t="s">
        <v>1405</v>
      </c>
    </row>
    <row r="125" spans="2:14" x14ac:dyDescent="0.25">
      <c r="B125" s="76" t="s">
        <v>1406</v>
      </c>
      <c r="C125" s="217" t="s">
        <v>886</v>
      </c>
      <c r="D125" s="217" t="s">
        <v>907</v>
      </c>
      <c r="E125" s="152">
        <v>4.3356481481481475E-2</v>
      </c>
      <c r="F125" s="218" t="s">
        <v>360</v>
      </c>
      <c r="G125" s="203">
        <v>60</v>
      </c>
      <c r="H125" s="217" t="s">
        <v>371</v>
      </c>
      <c r="I125" s="218" t="s">
        <v>83</v>
      </c>
      <c r="J125" s="218" t="s">
        <v>290</v>
      </c>
      <c r="K125" s="218" t="s">
        <v>1407</v>
      </c>
      <c r="L125" s="218" t="s">
        <v>531</v>
      </c>
      <c r="M125" s="218" t="s">
        <v>531</v>
      </c>
      <c r="N125" s="217" t="s">
        <v>1408</v>
      </c>
    </row>
    <row r="126" spans="2:14" x14ac:dyDescent="0.25">
      <c r="B126" s="76" t="s">
        <v>1409</v>
      </c>
      <c r="C126" s="217" t="s">
        <v>463</v>
      </c>
      <c r="D126" s="217" t="s">
        <v>913</v>
      </c>
      <c r="E126" s="152">
        <v>4.0972222222222222E-2</v>
      </c>
      <c r="F126" s="218" t="s">
        <v>311</v>
      </c>
      <c r="G126" s="203">
        <v>58</v>
      </c>
      <c r="H126" s="217" t="s">
        <v>364</v>
      </c>
      <c r="I126" s="218" t="s">
        <v>3</v>
      </c>
      <c r="J126" s="218" t="s">
        <v>292</v>
      </c>
      <c r="K126" s="218" t="s">
        <v>1412</v>
      </c>
      <c r="L126" s="218" t="s">
        <v>1410</v>
      </c>
      <c r="M126" s="218" t="s">
        <v>1411</v>
      </c>
      <c r="N126" s="217" t="s">
        <v>1413</v>
      </c>
    </row>
    <row r="127" spans="2:14" x14ac:dyDescent="0.25">
      <c r="B127" s="76" t="s">
        <v>1414</v>
      </c>
      <c r="C127" s="217" t="s">
        <v>895</v>
      </c>
      <c r="D127" s="217" t="s">
        <v>914</v>
      </c>
      <c r="E127" s="152">
        <v>3.3703703703703701E-2</v>
      </c>
      <c r="F127" s="218" t="s">
        <v>1416</v>
      </c>
      <c r="G127" s="203">
        <v>36</v>
      </c>
      <c r="H127" s="217" t="s">
        <v>1418</v>
      </c>
      <c r="I127" s="218" t="s">
        <v>83</v>
      </c>
      <c r="J127" s="218" t="s">
        <v>290</v>
      </c>
      <c r="K127" s="218" t="s">
        <v>1415</v>
      </c>
      <c r="L127" s="218" t="s">
        <v>531</v>
      </c>
      <c r="M127" s="218" t="s">
        <v>707</v>
      </c>
      <c r="N127" s="217" t="s">
        <v>1417</v>
      </c>
    </row>
    <row r="128" spans="2:14" x14ac:dyDescent="0.25">
      <c r="B128" s="76" t="s">
        <v>1419</v>
      </c>
      <c r="C128" s="217" t="s">
        <v>349</v>
      </c>
      <c r="D128" s="217" t="s">
        <v>908</v>
      </c>
      <c r="E128" s="152">
        <v>4.0763888888888891E-2</v>
      </c>
      <c r="F128" s="218" t="s">
        <v>1134</v>
      </c>
      <c r="G128" s="203">
        <v>40</v>
      </c>
      <c r="H128" s="217" t="s">
        <v>1136</v>
      </c>
      <c r="I128" s="218" t="s">
        <v>3</v>
      </c>
      <c r="J128" s="218" t="s">
        <v>292</v>
      </c>
      <c r="K128" s="218" t="s">
        <v>1421</v>
      </c>
      <c r="L128" s="218" t="s">
        <v>525</v>
      </c>
      <c r="M128" s="218" t="s">
        <v>1420</v>
      </c>
      <c r="N128" s="217" t="s">
        <v>1422</v>
      </c>
    </row>
    <row r="129" spans="1:14" x14ac:dyDescent="0.25">
      <c r="B129" s="76" t="s">
        <v>1423</v>
      </c>
      <c r="C129" s="217" t="s">
        <v>885</v>
      </c>
      <c r="D129" s="217" t="s">
        <v>902</v>
      </c>
      <c r="E129" s="152">
        <v>3.6712962962962961E-2</v>
      </c>
      <c r="F129" s="218" t="s">
        <v>355</v>
      </c>
      <c r="G129" s="203">
        <v>48</v>
      </c>
      <c r="H129" s="217" t="s">
        <v>366</v>
      </c>
      <c r="I129" s="218" t="s">
        <v>3</v>
      </c>
      <c r="J129" s="218" t="s">
        <v>293</v>
      </c>
      <c r="K129" s="218" t="s">
        <v>1425</v>
      </c>
      <c r="L129" s="218" t="s">
        <v>298</v>
      </c>
      <c r="M129" s="218" t="s">
        <v>1424</v>
      </c>
      <c r="N129" s="217" t="s">
        <v>1426</v>
      </c>
    </row>
    <row r="130" spans="1:14" x14ac:dyDescent="0.25">
      <c r="B130" s="76" t="s">
        <v>1427</v>
      </c>
      <c r="C130" s="217" t="s">
        <v>891</v>
      </c>
      <c r="D130" s="217" t="s">
        <v>896</v>
      </c>
      <c r="E130" s="152">
        <v>3.8252314814814815E-2</v>
      </c>
      <c r="F130" s="218" t="s">
        <v>354</v>
      </c>
      <c r="G130" s="203">
        <v>43</v>
      </c>
      <c r="H130" s="217" t="s">
        <v>365</v>
      </c>
      <c r="I130" s="218" t="s">
        <v>83</v>
      </c>
      <c r="J130" s="218" t="s">
        <v>290</v>
      </c>
      <c r="K130" s="218" t="s">
        <v>1428</v>
      </c>
      <c r="L130" s="218" t="s">
        <v>531</v>
      </c>
      <c r="M130" s="218" t="s">
        <v>531</v>
      </c>
      <c r="N130" s="217" t="s">
        <v>1429</v>
      </c>
    </row>
    <row r="131" spans="1:14" x14ac:dyDescent="0.25">
      <c r="B131" s="76" t="s">
        <v>1430</v>
      </c>
      <c r="C131" s="217" t="s">
        <v>891</v>
      </c>
      <c r="D131" s="217" t="s">
        <v>886</v>
      </c>
      <c r="E131" s="152">
        <v>4.7500000000000007E-2</v>
      </c>
      <c r="F131" s="218" t="s">
        <v>272</v>
      </c>
      <c r="G131" s="203">
        <v>73</v>
      </c>
      <c r="H131" s="217" t="s">
        <v>477</v>
      </c>
      <c r="I131" s="218" t="s">
        <v>3</v>
      </c>
      <c r="J131" s="218" t="s">
        <v>946</v>
      </c>
      <c r="K131" s="218" t="s">
        <v>1432</v>
      </c>
      <c r="L131" s="218" t="s">
        <v>296</v>
      </c>
      <c r="M131" s="218" t="s">
        <v>1431</v>
      </c>
      <c r="N131" s="217" t="s">
        <v>1433</v>
      </c>
    </row>
    <row r="132" spans="1:14" x14ac:dyDescent="0.25">
      <c r="B132" s="76" t="s">
        <v>1434</v>
      </c>
      <c r="C132" s="217" t="s">
        <v>896</v>
      </c>
      <c r="D132" s="217" t="s">
        <v>885</v>
      </c>
      <c r="E132" s="152">
        <v>4.4745370370370373E-2</v>
      </c>
      <c r="F132" s="218" t="s">
        <v>267</v>
      </c>
      <c r="G132" s="203">
        <v>63</v>
      </c>
      <c r="H132" s="217" t="s">
        <v>280</v>
      </c>
      <c r="I132" s="218" t="s">
        <v>4</v>
      </c>
      <c r="J132" s="218" t="s">
        <v>292</v>
      </c>
      <c r="K132" s="218" t="s">
        <v>1436</v>
      </c>
      <c r="L132" s="218" t="s">
        <v>1435</v>
      </c>
      <c r="M132" s="218" t="s">
        <v>314</v>
      </c>
      <c r="N132" s="217" t="s">
        <v>1437</v>
      </c>
    </row>
    <row r="133" spans="1:14" x14ac:dyDescent="0.25">
      <c r="B133" s="76" t="s">
        <v>1438</v>
      </c>
      <c r="C133" s="217" t="s">
        <v>902</v>
      </c>
      <c r="D133" s="217" t="s">
        <v>349</v>
      </c>
      <c r="E133" s="152">
        <v>4.4571759259259262E-2</v>
      </c>
      <c r="F133" s="218" t="s">
        <v>311</v>
      </c>
      <c r="G133" s="203">
        <v>59</v>
      </c>
      <c r="H133" s="217" t="s">
        <v>364</v>
      </c>
      <c r="I133" s="218" t="s">
        <v>4</v>
      </c>
      <c r="J133" s="218" t="s">
        <v>293</v>
      </c>
      <c r="K133" s="218" t="s">
        <v>1439</v>
      </c>
      <c r="L133" s="218" t="s">
        <v>924</v>
      </c>
      <c r="M133" s="218" t="s">
        <v>1259</v>
      </c>
      <c r="N133" s="217" t="s">
        <v>1440</v>
      </c>
    </row>
    <row r="134" spans="1:14" x14ac:dyDescent="0.25">
      <c r="B134" s="76" t="s">
        <v>1441</v>
      </c>
      <c r="C134" s="217" t="s">
        <v>908</v>
      </c>
      <c r="D134" s="217" t="s">
        <v>895</v>
      </c>
      <c r="E134" s="152">
        <v>4.1412037037037039E-2</v>
      </c>
      <c r="F134" s="218" t="s">
        <v>332</v>
      </c>
      <c r="G134" s="203">
        <v>66</v>
      </c>
      <c r="H134" s="217" t="s">
        <v>333</v>
      </c>
      <c r="I134" s="218" t="s">
        <v>83</v>
      </c>
      <c r="J134" s="218" t="s">
        <v>293</v>
      </c>
      <c r="K134" s="218" t="s">
        <v>1442</v>
      </c>
      <c r="L134" s="218" t="s">
        <v>531</v>
      </c>
      <c r="M134" s="218" t="s">
        <v>531</v>
      </c>
      <c r="N134" s="217" t="s">
        <v>1443</v>
      </c>
    </row>
    <row r="135" spans="1:14" x14ac:dyDescent="0.25">
      <c r="B135" s="76" t="s">
        <v>1444</v>
      </c>
      <c r="C135" s="217" t="s">
        <v>914</v>
      </c>
      <c r="D135" s="217" t="s">
        <v>463</v>
      </c>
      <c r="E135" s="152">
        <v>5.4618055555555552E-2</v>
      </c>
      <c r="F135" s="218" t="s">
        <v>269</v>
      </c>
      <c r="G135" s="203">
        <v>72</v>
      </c>
      <c r="H135" s="217" t="s">
        <v>367</v>
      </c>
      <c r="I135" s="218" t="s">
        <v>3</v>
      </c>
      <c r="J135" s="218" t="s">
        <v>293</v>
      </c>
      <c r="K135" s="218" t="s">
        <v>1447</v>
      </c>
      <c r="L135" s="218" t="s">
        <v>1445</v>
      </c>
      <c r="M135" s="218" t="s">
        <v>1446</v>
      </c>
      <c r="N135" s="217" t="s">
        <v>1448</v>
      </c>
    </row>
    <row r="136" spans="1:14" x14ac:dyDescent="0.25">
      <c r="B136" s="76" t="s">
        <v>1449</v>
      </c>
      <c r="C136" s="217" t="s">
        <v>913</v>
      </c>
      <c r="D136" s="217" t="s">
        <v>907</v>
      </c>
      <c r="E136" s="152">
        <v>4.8495370370370376E-2</v>
      </c>
      <c r="F136" s="218" t="s">
        <v>357</v>
      </c>
      <c r="G136" s="203">
        <v>83</v>
      </c>
      <c r="H136" s="217" t="s">
        <v>369</v>
      </c>
      <c r="I136" s="218" t="s">
        <v>83</v>
      </c>
      <c r="J136" s="218" t="s">
        <v>293</v>
      </c>
      <c r="K136" s="218" t="s">
        <v>1451</v>
      </c>
      <c r="L136" s="218" t="s">
        <v>531</v>
      </c>
      <c r="M136" s="218" t="s">
        <v>1450</v>
      </c>
      <c r="N136" s="217" t="s">
        <v>1452</v>
      </c>
    </row>
    <row r="137" spans="1:14" x14ac:dyDescent="0.25">
      <c r="B137" s="76" t="s">
        <v>1453</v>
      </c>
      <c r="C137" s="217" t="s">
        <v>886</v>
      </c>
      <c r="D137" s="217" t="s">
        <v>913</v>
      </c>
      <c r="E137" s="152">
        <v>3.6990740740740741E-2</v>
      </c>
      <c r="F137" s="218" t="s">
        <v>1178</v>
      </c>
      <c r="G137" s="203">
        <v>41</v>
      </c>
      <c r="H137" s="217" t="s">
        <v>1180</v>
      </c>
      <c r="I137" s="218" t="s">
        <v>4</v>
      </c>
      <c r="J137" s="218" t="s">
        <v>294</v>
      </c>
      <c r="K137" s="218" t="s">
        <v>1455</v>
      </c>
      <c r="L137" s="218" t="s">
        <v>1454</v>
      </c>
      <c r="M137" s="218" t="s">
        <v>305</v>
      </c>
      <c r="N137" s="217" t="s">
        <v>1456</v>
      </c>
    </row>
    <row r="138" spans="1:14" x14ac:dyDescent="0.25">
      <c r="B138" s="76" t="s">
        <v>1457</v>
      </c>
      <c r="C138" s="217" t="s">
        <v>907</v>
      </c>
      <c r="D138" s="217" t="s">
        <v>914</v>
      </c>
      <c r="E138" s="152">
        <v>2.539351851851852E-2</v>
      </c>
      <c r="F138" s="218" t="s">
        <v>270</v>
      </c>
      <c r="G138" s="203">
        <v>24</v>
      </c>
      <c r="H138" s="217" t="s">
        <v>285</v>
      </c>
      <c r="I138" s="218" t="s">
        <v>83</v>
      </c>
      <c r="J138" s="218" t="s">
        <v>290</v>
      </c>
      <c r="K138" s="218" t="s">
        <v>1458</v>
      </c>
      <c r="L138" s="218" t="s">
        <v>531</v>
      </c>
      <c r="M138" s="218" t="s">
        <v>915</v>
      </c>
      <c r="N138" s="217" t="s">
        <v>1459</v>
      </c>
    </row>
    <row r="139" spans="1:14" x14ac:dyDescent="0.25">
      <c r="B139" s="76" t="s">
        <v>1460</v>
      </c>
      <c r="C139" s="217" t="s">
        <v>463</v>
      </c>
      <c r="D139" s="217" t="s">
        <v>908</v>
      </c>
      <c r="E139" s="152">
        <v>4.5254629629629624E-2</v>
      </c>
      <c r="F139" s="218" t="s">
        <v>1464</v>
      </c>
      <c r="G139" s="203">
        <v>77</v>
      </c>
      <c r="H139" s="217" t="s">
        <v>1466</v>
      </c>
      <c r="I139" s="218" t="s">
        <v>3</v>
      </c>
      <c r="J139" s="218" t="s">
        <v>292</v>
      </c>
      <c r="K139" s="218" t="s">
        <v>1463</v>
      </c>
      <c r="L139" s="218" t="s">
        <v>1461</v>
      </c>
      <c r="M139" s="218" t="s">
        <v>1462</v>
      </c>
      <c r="N139" s="217" t="s">
        <v>1465</v>
      </c>
    </row>
    <row r="140" spans="1:14" x14ac:dyDescent="0.25">
      <c r="B140" s="76" t="s">
        <v>1467</v>
      </c>
      <c r="C140" s="217" t="s">
        <v>895</v>
      </c>
      <c r="D140" s="217" t="s">
        <v>902</v>
      </c>
      <c r="E140" s="152">
        <v>3.1469907407407412E-2</v>
      </c>
      <c r="F140" s="218" t="s">
        <v>265</v>
      </c>
      <c r="G140" s="203">
        <v>47</v>
      </c>
      <c r="H140" s="217" t="s">
        <v>281</v>
      </c>
      <c r="I140" s="218" t="s">
        <v>83</v>
      </c>
      <c r="J140" s="218" t="s">
        <v>290</v>
      </c>
      <c r="K140" s="218" t="s">
        <v>1468</v>
      </c>
      <c r="L140" s="218" t="s">
        <v>531</v>
      </c>
      <c r="M140" s="218" t="s">
        <v>531</v>
      </c>
      <c r="N140" s="217" t="s">
        <v>1469</v>
      </c>
    </row>
    <row r="141" spans="1:14" x14ac:dyDescent="0.25">
      <c r="B141" s="76" t="s">
        <v>1470</v>
      </c>
      <c r="C141" s="217" t="s">
        <v>349</v>
      </c>
      <c r="D141" s="217" t="s">
        <v>896</v>
      </c>
      <c r="E141" s="152">
        <v>4.9965277777777782E-2</v>
      </c>
      <c r="F141" s="218" t="s">
        <v>904</v>
      </c>
      <c r="G141" s="203">
        <v>78</v>
      </c>
      <c r="H141" s="217" t="s">
        <v>498</v>
      </c>
      <c r="I141" s="218" t="s">
        <v>83</v>
      </c>
      <c r="J141" s="218" t="s">
        <v>293</v>
      </c>
      <c r="K141" s="218" t="s">
        <v>1472</v>
      </c>
      <c r="L141" s="218" t="s">
        <v>1471</v>
      </c>
      <c r="M141" s="218" t="s">
        <v>531</v>
      </c>
      <c r="N141" s="217" t="s">
        <v>1473</v>
      </c>
    </row>
    <row r="142" spans="1:14" x14ac:dyDescent="0.25">
      <c r="B142" s="76" t="s">
        <v>1474</v>
      </c>
      <c r="C142" s="217" t="s">
        <v>885</v>
      </c>
      <c r="D142" s="217" t="s">
        <v>891</v>
      </c>
      <c r="E142" s="152">
        <v>4.3541666666666666E-2</v>
      </c>
      <c r="F142" s="218" t="s">
        <v>1477</v>
      </c>
      <c r="G142" s="203">
        <v>56</v>
      </c>
      <c r="H142" s="217" t="s">
        <v>1479</v>
      </c>
      <c r="I142" s="218" t="s">
        <v>3</v>
      </c>
      <c r="J142" s="218" t="s">
        <v>292</v>
      </c>
      <c r="K142" s="218" t="s">
        <v>1476</v>
      </c>
      <c r="L142" s="218" t="s">
        <v>725</v>
      </c>
      <c r="M142" s="218" t="s">
        <v>1475</v>
      </c>
      <c r="N142" s="217" t="s">
        <v>1478</v>
      </c>
    </row>
    <row r="143" spans="1:14" x14ac:dyDescent="0.25">
      <c r="A143" s="153" t="s">
        <v>309</v>
      </c>
      <c r="B143" s="223" t="s">
        <v>309</v>
      </c>
      <c r="C143" s="153" t="s">
        <v>309</v>
      </c>
      <c r="D143" s="153" t="s">
        <v>309</v>
      </c>
      <c r="E143" s="153" t="s">
        <v>309</v>
      </c>
      <c r="F143" s="153" t="s">
        <v>309</v>
      </c>
      <c r="G143" s="153" t="s">
        <v>309</v>
      </c>
      <c r="H143" s="153" t="s">
        <v>309</v>
      </c>
      <c r="I143" s="153" t="s">
        <v>309</v>
      </c>
      <c r="J143" s="153" t="s">
        <v>309</v>
      </c>
      <c r="K143" s="153" t="s">
        <v>309</v>
      </c>
      <c r="L143" s="153" t="s">
        <v>309</v>
      </c>
      <c r="M143" s="153" t="s">
        <v>309</v>
      </c>
      <c r="N143" s="153" t="s">
        <v>309</v>
      </c>
    </row>
  </sheetData>
  <sortState xmlns:xlrd2="http://schemas.microsoft.com/office/spreadsheetml/2017/richdata2" ref="A11:N142">
    <sortCondition ref="B11:B142"/>
    <sortCondition ref="J11:J142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N101"/>
  <sheetViews>
    <sheetView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D7" sqref="D7"/>
    </sheetView>
  </sheetViews>
  <sheetFormatPr defaultRowHeight="15" x14ac:dyDescent="0.25"/>
  <cols>
    <col min="1" max="1" width="1.7109375" customWidth="1"/>
    <col min="2" max="2" width="3.140625" style="76" bestFit="1" customWidth="1"/>
    <col min="3" max="4" width="25.5703125" bestFit="1" customWidth="1"/>
    <col min="5" max="5" width="8.7109375" style="203" bestFit="1" customWidth="1"/>
    <col min="6" max="6" width="4.5703125" style="203" bestFit="1" customWidth="1"/>
    <col min="7" max="7" width="6.7109375" style="203" customWidth="1"/>
    <col min="8" max="8" width="59.28515625" customWidth="1"/>
    <col min="9" max="9" width="7.140625" style="203" bestFit="1" customWidth="1"/>
    <col min="10" max="10" width="16.140625" style="292" bestFit="1" customWidth="1"/>
    <col min="11" max="11" width="20.7109375" style="203" bestFit="1" customWidth="1"/>
    <col min="12" max="12" width="8.42578125" style="203" bestFit="1" customWidth="1"/>
    <col min="13" max="13" width="7.5703125" style="203" bestFit="1" customWidth="1"/>
    <col min="14" max="14" width="73.42578125" bestFit="1" customWidth="1"/>
  </cols>
  <sheetData>
    <row r="1" spans="1:14" ht="18.75" x14ac:dyDescent="0.3">
      <c r="A1" s="233" t="s">
        <v>884</v>
      </c>
    </row>
    <row r="4" spans="1:14" x14ac:dyDescent="0.25">
      <c r="G4" s="203">
        <f>G5/3600</f>
        <v>1.1658333333333333</v>
      </c>
      <c r="H4" t="s">
        <v>1760</v>
      </c>
    </row>
    <row r="5" spans="1:14" x14ac:dyDescent="0.25">
      <c r="E5" s="203">
        <f>E6/3600</f>
        <v>0.98805555555555558</v>
      </c>
      <c r="G5" s="203">
        <f>3600+G6*5/90</f>
        <v>4197</v>
      </c>
      <c r="H5" t="s">
        <v>1761</v>
      </c>
    </row>
    <row r="6" spans="1:14" x14ac:dyDescent="0.25">
      <c r="D6" s="232" t="s">
        <v>777</v>
      </c>
      <c r="E6" s="203">
        <f>3600-43</f>
        <v>3557</v>
      </c>
      <c r="G6" s="203">
        <f>SUM(G11:G100)*2-36</f>
        <v>10746</v>
      </c>
      <c r="H6" t="s">
        <v>379</v>
      </c>
    </row>
    <row r="7" spans="1:14" x14ac:dyDescent="0.25">
      <c r="E7" s="152">
        <f>SUM(E11:E100)/90</f>
        <v>4.1168209876543196E-2</v>
      </c>
      <c r="G7" s="203">
        <f>G6/(2*90)</f>
        <v>59.7</v>
      </c>
      <c r="H7" t="s">
        <v>378</v>
      </c>
    </row>
    <row r="9" spans="1:14" s="77" customFormat="1" x14ac:dyDescent="0.25">
      <c r="B9" s="78" t="s">
        <v>0</v>
      </c>
      <c r="C9" s="219" t="s">
        <v>256</v>
      </c>
      <c r="D9" s="219" t="s">
        <v>255</v>
      </c>
      <c r="E9" s="216" t="s">
        <v>257</v>
      </c>
      <c r="F9" s="220" t="s">
        <v>258</v>
      </c>
      <c r="G9" s="216" t="s">
        <v>129</v>
      </c>
      <c r="H9" s="219" t="s">
        <v>259</v>
      </c>
      <c r="I9" s="216" t="s">
        <v>260</v>
      </c>
      <c r="J9" s="220" t="s">
        <v>262</v>
      </c>
      <c r="K9" s="220" t="s">
        <v>261</v>
      </c>
      <c r="L9" s="220" t="s">
        <v>320</v>
      </c>
      <c r="M9" s="220" t="s">
        <v>321</v>
      </c>
      <c r="N9" s="219" t="s">
        <v>522</v>
      </c>
    </row>
    <row r="10" spans="1:14" s="77" customFormat="1" x14ac:dyDescent="0.25">
      <c r="B10" s="78"/>
      <c r="C10" s="219"/>
      <c r="D10" s="219"/>
      <c r="E10" s="216"/>
      <c r="F10" s="220"/>
      <c r="G10" s="216"/>
      <c r="H10" s="219"/>
      <c r="I10" s="216"/>
      <c r="J10" s="220"/>
      <c r="K10" s="220"/>
      <c r="L10" s="220"/>
      <c r="M10" s="220"/>
      <c r="N10" s="219"/>
    </row>
    <row r="11" spans="1:14" s="77" customFormat="1" x14ac:dyDescent="0.25">
      <c r="A11"/>
      <c r="B11" s="76">
        <v>1</v>
      </c>
      <c r="C11" s="217" t="s">
        <v>390</v>
      </c>
      <c r="D11" s="217" t="s">
        <v>463</v>
      </c>
      <c r="E11" s="152">
        <v>3.9340277777777773E-2</v>
      </c>
      <c r="F11" s="218" t="s">
        <v>1488</v>
      </c>
      <c r="G11" s="203">
        <v>67</v>
      </c>
      <c r="H11" s="217" t="s">
        <v>469</v>
      </c>
      <c r="I11" s="218" t="s">
        <v>83</v>
      </c>
      <c r="J11" s="218" t="s">
        <v>291</v>
      </c>
      <c r="K11" s="218" t="s">
        <v>1487</v>
      </c>
      <c r="L11" s="218" t="s">
        <v>531</v>
      </c>
      <c r="M11" s="218" t="s">
        <v>1486</v>
      </c>
      <c r="N11" s="217" t="s">
        <v>1489</v>
      </c>
    </row>
    <row r="12" spans="1:14" x14ac:dyDescent="0.25">
      <c r="B12" s="76">
        <v>2</v>
      </c>
      <c r="C12" s="217" t="s">
        <v>459</v>
      </c>
      <c r="D12" s="217" t="s">
        <v>885</v>
      </c>
      <c r="E12" s="152">
        <v>3.8425925925925926E-2</v>
      </c>
      <c r="F12" s="218" t="s">
        <v>1028</v>
      </c>
      <c r="G12" s="203">
        <v>45</v>
      </c>
      <c r="H12" s="217" t="s">
        <v>469</v>
      </c>
      <c r="I12" s="218" t="s">
        <v>83</v>
      </c>
      <c r="J12" s="218" t="s">
        <v>291</v>
      </c>
      <c r="K12" s="218" t="s">
        <v>1490</v>
      </c>
      <c r="L12" s="218" t="s">
        <v>531</v>
      </c>
      <c r="M12" s="218" t="s">
        <v>531</v>
      </c>
      <c r="N12" s="217" t="s">
        <v>1491</v>
      </c>
    </row>
    <row r="13" spans="1:14" x14ac:dyDescent="0.25">
      <c r="B13" s="76">
        <v>3</v>
      </c>
      <c r="C13" s="217" t="s">
        <v>460</v>
      </c>
      <c r="D13" s="217" t="s">
        <v>464</v>
      </c>
      <c r="E13" s="152">
        <v>4.4236111111111115E-2</v>
      </c>
      <c r="F13" s="218" t="s">
        <v>1495</v>
      </c>
      <c r="G13" s="203">
        <v>65</v>
      </c>
      <c r="H13" s="217" t="s">
        <v>470</v>
      </c>
      <c r="I13" s="218" t="s">
        <v>3</v>
      </c>
      <c r="J13" s="218" t="s">
        <v>292</v>
      </c>
      <c r="K13" s="218" t="s">
        <v>1494</v>
      </c>
      <c r="L13" s="218" t="s">
        <v>1492</v>
      </c>
      <c r="M13" s="218" t="s">
        <v>1493</v>
      </c>
      <c r="N13" s="217" t="s">
        <v>1496</v>
      </c>
    </row>
    <row r="14" spans="1:14" x14ac:dyDescent="0.25">
      <c r="B14" s="76">
        <v>4</v>
      </c>
      <c r="C14" s="217" t="s">
        <v>391</v>
      </c>
      <c r="D14" s="217" t="s">
        <v>392</v>
      </c>
      <c r="E14" s="152">
        <v>3.7326388888888888E-2</v>
      </c>
      <c r="F14" s="218" t="s">
        <v>1498</v>
      </c>
      <c r="G14" s="203">
        <v>38</v>
      </c>
      <c r="H14" s="217" t="s">
        <v>471</v>
      </c>
      <c r="I14" s="218" t="s">
        <v>83</v>
      </c>
      <c r="J14" s="218" t="s">
        <v>291</v>
      </c>
      <c r="K14" s="218" t="s">
        <v>1497</v>
      </c>
      <c r="L14" s="218" t="s">
        <v>531</v>
      </c>
      <c r="M14" s="218" t="s">
        <v>531</v>
      </c>
      <c r="N14" s="217" t="s">
        <v>1499</v>
      </c>
    </row>
    <row r="15" spans="1:14" x14ac:dyDescent="0.25">
      <c r="B15" s="76">
        <v>5</v>
      </c>
      <c r="C15" s="217" t="s">
        <v>461</v>
      </c>
      <c r="D15" s="217" t="s">
        <v>462</v>
      </c>
      <c r="E15" s="152">
        <v>3.8726851851851853E-2</v>
      </c>
      <c r="F15" s="218" t="s">
        <v>362</v>
      </c>
      <c r="G15" s="203">
        <v>52</v>
      </c>
      <c r="H15" s="217" t="s">
        <v>472</v>
      </c>
      <c r="I15" s="218" t="s">
        <v>3</v>
      </c>
      <c r="J15" s="218" t="s">
        <v>292</v>
      </c>
      <c r="K15" s="218" t="s">
        <v>1502</v>
      </c>
      <c r="L15" s="218" t="s">
        <v>1500</v>
      </c>
      <c r="M15" s="218" t="s">
        <v>1501</v>
      </c>
      <c r="N15" s="217" t="s">
        <v>1503</v>
      </c>
    </row>
    <row r="16" spans="1:14" x14ac:dyDescent="0.25">
      <c r="B16" s="76">
        <v>6</v>
      </c>
      <c r="C16" s="217" t="s">
        <v>463</v>
      </c>
      <c r="D16" s="217" t="s">
        <v>462</v>
      </c>
      <c r="E16" s="152">
        <v>5.1331018518518519E-2</v>
      </c>
      <c r="F16" s="218" t="s">
        <v>1505</v>
      </c>
      <c r="G16" s="203">
        <v>110</v>
      </c>
      <c r="H16" s="217" t="s">
        <v>473</v>
      </c>
      <c r="I16" s="218" t="s">
        <v>83</v>
      </c>
      <c r="J16" s="218" t="s">
        <v>293</v>
      </c>
      <c r="K16" s="218" t="s">
        <v>1504</v>
      </c>
      <c r="L16" s="218" t="s">
        <v>531</v>
      </c>
      <c r="M16" s="218" t="s">
        <v>531</v>
      </c>
      <c r="N16" s="217" t="s">
        <v>1506</v>
      </c>
    </row>
    <row r="17" spans="2:14" x14ac:dyDescent="0.25">
      <c r="B17" s="76">
        <v>7</v>
      </c>
      <c r="C17" s="217" t="s">
        <v>392</v>
      </c>
      <c r="D17" s="217" t="s">
        <v>461</v>
      </c>
      <c r="E17" s="152">
        <v>4.611111111111111E-2</v>
      </c>
      <c r="F17" s="218" t="s">
        <v>557</v>
      </c>
      <c r="G17" s="203">
        <v>68</v>
      </c>
      <c r="H17" s="217" t="s">
        <v>474</v>
      </c>
      <c r="I17" s="218" t="s">
        <v>3</v>
      </c>
      <c r="J17" s="218" t="s">
        <v>292</v>
      </c>
      <c r="K17" s="218" t="s">
        <v>1509</v>
      </c>
      <c r="L17" s="218" t="s">
        <v>1507</v>
      </c>
      <c r="M17" s="218" t="s">
        <v>1508</v>
      </c>
      <c r="N17" s="217" t="s">
        <v>1510</v>
      </c>
    </row>
    <row r="18" spans="2:14" x14ac:dyDescent="0.25">
      <c r="B18" s="76">
        <v>8</v>
      </c>
      <c r="C18" s="217" t="s">
        <v>464</v>
      </c>
      <c r="D18" s="217" t="s">
        <v>391</v>
      </c>
      <c r="E18" s="152">
        <v>4.1006944444444443E-2</v>
      </c>
      <c r="F18" s="218" t="s">
        <v>310</v>
      </c>
      <c r="G18" s="203">
        <v>52</v>
      </c>
      <c r="H18" s="217" t="s">
        <v>475</v>
      </c>
      <c r="I18" s="218" t="s">
        <v>83</v>
      </c>
      <c r="J18" s="218" t="s">
        <v>291</v>
      </c>
      <c r="K18" s="218" t="s">
        <v>1511</v>
      </c>
      <c r="L18" s="218" t="s">
        <v>531</v>
      </c>
      <c r="M18" s="218" t="s">
        <v>531</v>
      </c>
      <c r="N18" s="217" t="s">
        <v>1512</v>
      </c>
    </row>
    <row r="19" spans="2:14" x14ac:dyDescent="0.25">
      <c r="B19" s="76">
        <v>9</v>
      </c>
      <c r="C19" s="217" t="s">
        <v>885</v>
      </c>
      <c r="D19" s="217" t="s">
        <v>460</v>
      </c>
      <c r="E19" s="152">
        <v>5.0509259259259254E-2</v>
      </c>
      <c r="F19" s="218" t="s">
        <v>1145</v>
      </c>
      <c r="G19" s="203">
        <v>91</v>
      </c>
      <c r="H19" s="217" t="s">
        <v>476</v>
      </c>
      <c r="I19" s="218" t="s">
        <v>83</v>
      </c>
      <c r="J19" s="218" t="s">
        <v>290</v>
      </c>
      <c r="K19" s="218" t="s">
        <v>1513</v>
      </c>
      <c r="L19" s="218" t="s">
        <v>531</v>
      </c>
      <c r="M19" s="218" t="s">
        <v>915</v>
      </c>
      <c r="N19" s="217" t="s">
        <v>1514</v>
      </c>
    </row>
    <row r="20" spans="2:14" x14ac:dyDescent="0.25">
      <c r="B20" s="76">
        <v>10</v>
      </c>
      <c r="C20" s="217" t="s">
        <v>390</v>
      </c>
      <c r="D20" s="217" t="s">
        <v>459</v>
      </c>
      <c r="E20" s="152">
        <v>4.1631944444444451E-2</v>
      </c>
      <c r="F20" s="218" t="s">
        <v>272</v>
      </c>
      <c r="G20" s="203">
        <v>44</v>
      </c>
      <c r="H20" s="217" t="s">
        <v>477</v>
      </c>
      <c r="I20" s="218" t="s">
        <v>83</v>
      </c>
      <c r="J20" s="218" t="s">
        <v>291</v>
      </c>
      <c r="K20" s="218" t="s">
        <v>1515</v>
      </c>
      <c r="L20" s="218" t="s">
        <v>531</v>
      </c>
      <c r="M20" s="218" t="s">
        <v>531</v>
      </c>
      <c r="N20" s="217" t="s">
        <v>1516</v>
      </c>
    </row>
    <row r="21" spans="2:14" x14ac:dyDescent="0.25">
      <c r="B21" s="76">
        <v>11</v>
      </c>
      <c r="C21" s="217" t="s">
        <v>459</v>
      </c>
      <c r="D21" s="217" t="s">
        <v>463</v>
      </c>
      <c r="E21" s="152">
        <v>3.8043981481481477E-2</v>
      </c>
      <c r="F21" s="218" t="s">
        <v>596</v>
      </c>
      <c r="G21" s="203">
        <v>54</v>
      </c>
      <c r="H21" s="217" t="s">
        <v>478</v>
      </c>
      <c r="I21" s="218" t="s">
        <v>83</v>
      </c>
      <c r="J21" s="218" t="s">
        <v>293</v>
      </c>
      <c r="K21" s="218" t="s">
        <v>1517</v>
      </c>
      <c r="L21" s="218" t="s">
        <v>531</v>
      </c>
      <c r="M21" s="218" t="s">
        <v>531</v>
      </c>
      <c r="N21" s="217" t="s">
        <v>1518</v>
      </c>
    </row>
    <row r="22" spans="2:14" x14ac:dyDescent="0.25">
      <c r="B22" s="76">
        <v>12</v>
      </c>
      <c r="C22" s="217" t="s">
        <v>460</v>
      </c>
      <c r="D22" s="217" t="s">
        <v>390</v>
      </c>
      <c r="E22" s="152">
        <v>4.4351851851851858E-2</v>
      </c>
      <c r="F22" s="218" t="s">
        <v>1520</v>
      </c>
      <c r="G22" s="203">
        <v>53</v>
      </c>
      <c r="H22" s="217" t="s">
        <v>479</v>
      </c>
      <c r="I22" s="218" t="s">
        <v>83</v>
      </c>
      <c r="J22" s="218" t="s">
        <v>291</v>
      </c>
      <c r="K22" s="218" t="s">
        <v>1519</v>
      </c>
      <c r="L22" s="218" t="s">
        <v>707</v>
      </c>
      <c r="M22" s="218" t="s">
        <v>531</v>
      </c>
      <c r="N22" s="217" t="s">
        <v>1521</v>
      </c>
    </row>
    <row r="23" spans="2:14" x14ac:dyDescent="0.25">
      <c r="B23" s="76">
        <v>13</v>
      </c>
      <c r="C23" s="217" t="s">
        <v>391</v>
      </c>
      <c r="D23" s="217" t="s">
        <v>885</v>
      </c>
      <c r="E23" s="152">
        <v>3.9791666666666663E-2</v>
      </c>
      <c r="F23" s="218" t="s">
        <v>1524</v>
      </c>
      <c r="G23" s="203">
        <v>50</v>
      </c>
      <c r="H23" s="217" t="s">
        <v>480</v>
      </c>
      <c r="I23" s="218" t="s">
        <v>4</v>
      </c>
      <c r="J23" s="218" t="s">
        <v>292</v>
      </c>
      <c r="K23" s="218" t="s">
        <v>1523</v>
      </c>
      <c r="L23" s="218" t="s">
        <v>1522</v>
      </c>
      <c r="M23" s="218" t="s">
        <v>1075</v>
      </c>
      <c r="N23" s="217" t="s">
        <v>1525</v>
      </c>
    </row>
    <row r="24" spans="2:14" x14ac:dyDescent="0.25">
      <c r="B24" s="76">
        <v>14</v>
      </c>
      <c r="C24" s="217" t="s">
        <v>461</v>
      </c>
      <c r="D24" s="217" t="s">
        <v>464</v>
      </c>
      <c r="E24" s="152">
        <v>2.7951388888888887E-2</v>
      </c>
      <c r="F24" s="218" t="s">
        <v>1527</v>
      </c>
      <c r="G24" s="203">
        <v>32</v>
      </c>
      <c r="H24" s="217" t="s">
        <v>481</v>
      </c>
      <c r="I24" s="218" t="s">
        <v>83</v>
      </c>
      <c r="J24" s="218" t="s">
        <v>290</v>
      </c>
      <c r="K24" s="218" t="s">
        <v>1526</v>
      </c>
      <c r="L24" s="218" t="s">
        <v>531</v>
      </c>
      <c r="M24" s="218" t="s">
        <v>531</v>
      </c>
      <c r="N24" s="217" t="s">
        <v>1528</v>
      </c>
    </row>
    <row r="25" spans="2:14" x14ac:dyDescent="0.25">
      <c r="B25" s="76">
        <v>15</v>
      </c>
      <c r="C25" s="217" t="s">
        <v>462</v>
      </c>
      <c r="D25" s="217" t="s">
        <v>392</v>
      </c>
      <c r="E25" s="152">
        <v>4.4074074074074071E-2</v>
      </c>
      <c r="F25" s="218" t="s">
        <v>1532</v>
      </c>
      <c r="G25" s="203">
        <v>62</v>
      </c>
      <c r="H25" s="217" t="s">
        <v>482</v>
      </c>
      <c r="I25" s="218" t="s">
        <v>3</v>
      </c>
      <c r="J25" s="218" t="s">
        <v>293</v>
      </c>
      <c r="K25" s="218" t="s">
        <v>1531</v>
      </c>
      <c r="L25" s="218" t="s">
        <v>1529</v>
      </c>
      <c r="M25" s="218" t="s">
        <v>1530</v>
      </c>
      <c r="N25" s="217" t="s">
        <v>1533</v>
      </c>
    </row>
    <row r="26" spans="2:14" x14ac:dyDescent="0.25">
      <c r="B26" s="76">
        <v>16</v>
      </c>
      <c r="C26" s="217" t="s">
        <v>463</v>
      </c>
      <c r="D26" s="217" t="s">
        <v>392</v>
      </c>
      <c r="E26" s="152">
        <v>3.9641203703703706E-2</v>
      </c>
      <c r="F26" s="218" t="s">
        <v>575</v>
      </c>
      <c r="G26" s="203">
        <v>54</v>
      </c>
      <c r="H26" s="217" t="s">
        <v>483</v>
      </c>
      <c r="I26" s="218" t="s">
        <v>83</v>
      </c>
      <c r="J26" s="218" t="s">
        <v>293</v>
      </c>
      <c r="K26" s="218" t="s">
        <v>1534</v>
      </c>
      <c r="L26" s="218" t="s">
        <v>531</v>
      </c>
      <c r="M26" s="218" t="s">
        <v>531</v>
      </c>
      <c r="N26" s="217" t="s">
        <v>1535</v>
      </c>
    </row>
    <row r="27" spans="2:14" x14ac:dyDescent="0.25">
      <c r="B27" s="76">
        <v>17</v>
      </c>
      <c r="C27" s="217" t="s">
        <v>464</v>
      </c>
      <c r="D27" s="217" t="s">
        <v>462</v>
      </c>
      <c r="E27" s="152">
        <v>3.5729166666666666E-2</v>
      </c>
      <c r="F27" s="218" t="s">
        <v>1537</v>
      </c>
      <c r="G27" s="203">
        <v>51</v>
      </c>
      <c r="H27" s="217" t="s">
        <v>484</v>
      </c>
      <c r="I27" s="218" t="s">
        <v>83</v>
      </c>
      <c r="J27" s="218" t="s">
        <v>291</v>
      </c>
      <c r="K27" s="218" t="s">
        <v>1536</v>
      </c>
      <c r="L27" s="218" t="s">
        <v>531</v>
      </c>
      <c r="M27" s="218" t="s">
        <v>531</v>
      </c>
      <c r="N27" s="217" t="s">
        <v>1538</v>
      </c>
    </row>
    <row r="28" spans="2:14" x14ac:dyDescent="0.25">
      <c r="B28" s="76">
        <v>18</v>
      </c>
      <c r="C28" s="217" t="s">
        <v>885</v>
      </c>
      <c r="D28" s="217" t="s">
        <v>461</v>
      </c>
      <c r="E28" s="152">
        <v>5.1319444444444445E-2</v>
      </c>
      <c r="F28" s="218" t="s">
        <v>1540</v>
      </c>
      <c r="G28" s="203">
        <v>101</v>
      </c>
      <c r="H28" s="217" t="s">
        <v>485</v>
      </c>
      <c r="I28" s="218" t="s">
        <v>83</v>
      </c>
      <c r="J28" s="218" t="s">
        <v>291</v>
      </c>
      <c r="K28" s="218" t="s">
        <v>1539</v>
      </c>
      <c r="L28" s="218" t="s">
        <v>531</v>
      </c>
      <c r="M28" s="218" t="s">
        <v>531</v>
      </c>
      <c r="N28" s="217" t="s">
        <v>1541</v>
      </c>
    </row>
    <row r="29" spans="2:14" x14ac:dyDescent="0.25">
      <c r="B29" s="76">
        <v>19</v>
      </c>
      <c r="C29" s="217" t="s">
        <v>390</v>
      </c>
      <c r="D29" s="217" t="s">
        <v>391</v>
      </c>
      <c r="E29" s="152">
        <v>4.4548611111111108E-2</v>
      </c>
      <c r="F29" s="218" t="s">
        <v>267</v>
      </c>
      <c r="G29" s="203">
        <v>55</v>
      </c>
      <c r="H29" s="217" t="s">
        <v>280</v>
      </c>
      <c r="I29" s="218" t="s">
        <v>83</v>
      </c>
      <c r="J29" s="218" t="s">
        <v>291</v>
      </c>
      <c r="K29" s="218" t="s">
        <v>1542</v>
      </c>
      <c r="L29" s="218" t="s">
        <v>531</v>
      </c>
      <c r="M29" s="218" t="s">
        <v>1307</v>
      </c>
      <c r="N29" s="217" t="s">
        <v>1543</v>
      </c>
    </row>
    <row r="30" spans="2:14" x14ac:dyDescent="0.25">
      <c r="B30" s="76">
        <v>20</v>
      </c>
      <c r="C30" s="217" t="s">
        <v>459</v>
      </c>
      <c r="D30" s="217" t="s">
        <v>460</v>
      </c>
      <c r="E30" s="152">
        <v>4.9907407407407407E-2</v>
      </c>
      <c r="F30" s="218" t="s">
        <v>1547</v>
      </c>
      <c r="G30" s="203">
        <v>79</v>
      </c>
      <c r="H30" s="217" t="s">
        <v>486</v>
      </c>
      <c r="I30" s="218" t="s">
        <v>3</v>
      </c>
      <c r="J30" s="218" t="s">
        <v>292</v>
      </c>
      <c r="K30" s="218" t="s">
        <v>1546</v>
      </c>
      <c r="L30" s="218" t="s">
        <v>1544</v>
      </c>
      <c r="M30" s="218" t="s">
        <v>1545</v>
      </c>
      <c r="N30" s="217" t="s">
        <v>1548</v>
      </c>
    </row>
    <row r="31" spans="2:14" x14ac:dyDescent="0.25">
      <c r="B31" s="76">
        <v>21</v>
      </c>
      <c r="C31" s="217" t="s">
        <v>460</v>
      </c>
      <c r="D31" s="217" t="s">
        <v>463</v>
      </c>
      <c r="E31" s="152">
        <v>4.8263888888888884E-2</v>
      </c>
      <c r="F31" s="218" t="s">
        <v>1550</v>
      </c>
      <c r="G31" s="203">
        <v>80</v>
      </c>
      <c r="H31" s="217" t="s">
        <v>487</v>
      </c>
      <c r="I31" s="218" t="s">
        <v>83</v>
      </c>
      <c r="J31" s="218" t="s">
        <v>291</v>
      </c>
      <c r="K31" s="218" t="s">
        <v>1549</v>
      </c>
      <c r="L31" s="218" t="s">
        <v>531</v>
      </c>
      <c r="M31" s="218" t="s">
        <v>531</v>
      </c>
      <c r="N31" s="217" t="s">
        <v>1551</v>
      </c>
    </row>
    <row r="32" spans="2:14" x14ac:dyDescent="0.25">
      <c r="B32" s="76">
        <v>22</v>
      </c>
      <c r="C32" s="217" t="s">
        <v>391</v>
      </c>
      <c r="D32" s="217" t="s">
        <v>459</v>
      </c>
      <c r="E32" s="152">
        <v>4.8356481481481479E-2</v>
      </c>
      <c r="F32" s="218" t="s">
        <v>1553</v>
      </c>
      <c r="G32" s="203">
        <v>70</v>
      </c>
      <c r="H32" s="217" t="s">
        <v>488</v>
      </c>
      <c r="I32" s="218" t="s">
        <v>83</v>
      </c>
      <c r="J32" s="218" t="s">
        <v>293</v>
      </c>
      <c r="K32" s="218" t="s">
        <v>1552</v>
      </c>
      <c r="L32" s="218" t="s">
        <v>531</v>
      </c>
      <c r="M32" s="218" t="s">
        <v>531</v>
      </c>
      <c r="N32" s="217" t="s">
        <v>1554</v>
      </c>
    </row>
    <row r="33" spans="2:14" x14ac:dyDescent="0.25">
      <c r="B33" s="76">
        <v>23</v>
      </c>
      <c r="C33" s="217" t="s">
        <v>461</v>
      </c>
      <c r="D33" s="217" t="s">
        <v>390</v>
      </c>
      <c r="E33" s="152">
        <v>4.2465277777777775E-2</v>
      </c>
      <c r="F33" s="218" t="s">
        <v>1556</v>
      </c>
      <c r="G33" s="203">
        <v>59</v>
      </c>
      <c r="H33" s="217" t="s">
        <v>489</v>
      </c>
      <c r="I33" s="218" t="s">
        <v>83</v>
      </c>
      <c r="J33" s="218" t="s">
        <v>291</v>
      </c>
      <c r="K33" s="218" t="s">
        <v>1555</v>
      </c>
      <c r="L33" s="218" t="s">
        <v>531</v>
      </c>
      <c r="M33" s="218" t="s">
        <v>531</v>
      </c>
      <c r="N33" s="217" t="s">
        <v>1557</v>
      </c>
    </row>
    <row r="34" spans="2:14" x14ac:dyDescent="0.25">
      <c r="B34" s="76">
        <v>24</v>
      </c>
      <c r="C34" s="217" t="s">
        <v>462</v>
      </c>
      <c r="D34" s="217" t="s">
        <v>885</v>
      </c>
      <c r="E34" s="152">
        <v>4.0682870370370376E-2</v>
      </c>
      <c r="F34" s="218" t="s">
        <v>263</v>
      </c>
      <c r="G34" s="203">
        <v>52</v>
      </c>
      <c r="H34" s="217" t="s">
        <v>284</v>
      </c>
      <c r="I34" s="218" t="s">
        <v>4</v>
      </c>
      <c r="J34" s="218" t="s">
        <v>292</v>
      </c>
      <c r="K34" s="218" t="s">
        <v>1559</v>
      </c>
      <c r="L34" s="218" t="s">
        <v>1558</v>
      </c>
      <c r="M34" s="218" t="s">
        <v>304</v>
      </c>
      <c r="N34" s="217" t="s">
        <v>1560</v>
      </c>
    </row>
    <row r="35" spans="2:14" x14ac:dyDescent="0.25">
      <c r="B35" s="76">
        <v>25</v>
      </c>
      <c r="C35" s="217" t="s">
        <v>392</v>
      </c>
      <c r="D35" s="217" t="s">
        <v>464</v>
      </c>
      <c r="E35" s="152">
        <v>4.5995370370370374E-2</v>
      </c>
      <c r="F35" s="218" t="s">
        <v>1564</v>
      </c>
      <c r="G35" s="203">
        <v>78</v>
      </c>
      <c r="H35" s="217" t="s">
        <v>490</v>
      </c>
      <c r="I35" s="218" t="s">
        <v>3</v>
      </c>
      <c r="J35" s="218" t="s">
        <v>292</v>
      </c>
      <c r="K35" s="218" t="s">
        <v>1563</v>
      </c>
      <c r="L35" s="218" t="s">
        <v>1561</v>
      </c>
      <c r="M35" s="218" t="s">
        <v>1562</v>
      </c>
      <c r="N35" s="217" t="s">
        <v>1565</v>
      </c>
    </row>
    <row r="36" spans="2:14" x14ac:dyDescent="0.25">
      <c r="B36" s="76">
        <v>26</v>
      </c>
      <c r="C36" s="217" t="s">
        <v>463</v>
      </c>
      <c r="D36" s="217" t="s">
        <v>464</v>
      </c>
      <c r="E36" s="152">
        <v>4.1678240740740745E-2</v>
      </c>
      <c r="F36" s="218" t="s">
        <v>1568</v>
      </c>
      <c r="G36" s="203">
        <v>67</v>
      </c>
      <c r="H36" s="217" t="s">
        <v>491</v>
      </c>
      <c r="I36" s="218" t="s">
        <v>83</v>
      </c>
      <c r="J36" s="218" t="s">
        <v>293</v>
      </c>
      <c r="K36" s="218" t="s">
        <v>1567</v>
      </c>
      <c r="L36" s="218" t="s">
        <v>531</v>
      </c>
      <c r="M36" s="218" t="s">
        <v>1566</v>
      </c>
      <c r="N36" s="217" t="s">
        <v>1569</v>
      </c>
    </row>
    <row r="37" spans="2:14" x14ac:dyDescent="0.25">
      <c r="B37" s="76">
        <v>27</v>
      </c>
      <c r="C37" s="217" t="s">
        <v>885</v>
      </c>
      <c r="D37" s="217" t="s">
        <v>392</v>
      </c>
      <c r="E37" s="152">
        <v>4.2349537037037033E-2</v>
      </c>
      <c r="F37" s="218" t="s">
        <v>264</v>
      </c>
      <c r="G37" s="203">
        <v>51</v>
      </c>
      <c r="H37" s="217" t="s">
        <v>492</v>
      </c>
      <c r="I37" s="218" t="s">
        <v>3</v>
      </c>
      <c r="J37" s="218" t="s">
        <v>292</v>
      </c>
      <c r="K37" s="218" t="s">
        <v>1571</v>
      </c>
      <c r="L37" s="218" t="s">
        <v>1475</v>
      </c>
      <c r="M37" s="218" t="s">
        <v>1570</v>
      </c>
      <c r="N37" s="217" t="s">
        <v>1572</v>
      </c>
    </row>
    <row r="38" spans="2:14" x14ac:dyDescent="0.25">
      <c r="B38" s="76">
        <v>28</v>
      </c>
      <c r="C38" s="217" t="s">
        <v>390</v>
      </c>
      <c r="D38" s="217" t="s">
        <v>462</v>
      </c>
      <c r="E38" s="152">
        <v>3.3321759259259259E-2</v>
      </c>
      <c r="F38" s="218" t="s">
        <v>332</v>
      </c>
      <c r="G38" s="203">
        <v>49</v>
      </c>
      <c r="H38" s="217" t="s">
        <v>333</v>
      </c>
      <c r="I38" s="218" t="s">
        <v>83</v>
      </c>
      <c r="J38" s="218" t="s">
        <v>291</v>
      </c>
      <c r="K38" s="218" t="s">
        <v>1573</v>
      </c>
      <c r="L38" s="218" t="s">
        <v>531</v>
      </c>
      <c r="M38" s="218" t="s">
        <v>531</v>
      </c>
      <c r="N38" s="217" t="s">
        <v>1574</v>
      </c>
    </row>
    <row r="39" spans="2:14" x14ac:dyDescent="0.25">
      <c r="B39" s="76">
        <v>29</v>
      </c>
      <c r="C39" s="217" t="s">
        <v>459</v>
      </c>
      <c r="D39" s="217" t="s">
        <v>461</v>
      </c>
      <c r="E39" s="152">
        <v>4.0763888888888891E-2</v>
      </c>
      <c r="F39" s="218" t="s">
        <v>264</v>
      </c>
      <c r="G39" s="203">
        <v>54</v>
      </c>
      <c r="H39" s="217" t="s">
        <v>283</v>
      </c>
      <c r="I39" s="218" t="s">
        <v>83</v>
      </c>
      <c r="J39" s="218" t="s">
        <v>293</v>
      </c>
      <c r="K39" s="218" t="s">
        <v>1575</v>
      </c>
      <c r="L39" s="218" t="s">
        <v>531</v>
      </c>
      <c r="M39" s="218" t="s">
        <v>531</v>
      </c>
      <c r="N39" s="217" t="s">
        <v>1576</v>
      </c>
    </row>
    <row r="40" spans="2:14" x14ac:dyDescent="0.25">
      <c r="B40" s="76">
        <v>30</v>
      </c>
      <c r="C40" s="217" t="s">
        <v>460</v>
      </c>
      <c r="D40" s="217" t="s">
        <v>391</v>
      </c>
      <c r="E40" s="152">
        <v>4.3993055555555556E-2</v>
      </c>
      <c r="F40" s="218" t="s">
        <v>1580</v>
      </c>
      <c r="G40" s="203">
        <v>53</v>
      </c>
      <c r="H40" s="217" t="s">
        <v>493</v>
      </c>
      <c r="I40" s="218" t="s">
        <v>3</v>
      </c>
      <c r="J40" s="218" t="s">
        <v>293</v>
      </c>
      <c r="K40" s="218" t="s">
        <v>1579</v>
      </c>
      <c r="L40" s="218" t="s">
        <v>1577</v>
      </c>
      <c r="M40" s="218" t="s">
        <v>1578</v>
      </c>
      <c r="N40" s="217" t="s">
        <v>1581</v>
      </c>
    </row>
    <row r="41" spans="2:14" x14ac:dyDescent="0.25">
      <c r="B41" s="76">
        <v>31</v>
      </c>
      <c r="C41" s="217" t="s">
        <v>391</v>
      </c>
      <c r="D41" s="217" t="s">
        <v>463</v>
      </c>
      <c r="E41" s="152">
        <v>3.5636574074074077E-2</v>
      </c>
      <c r="F41" s="218" t="s">
        <v>1584</v>
      </c>
      <c r="G41" s="203">
        <v>49</v>
      </c>
      <c r="H41" s="217" t="s">
        <v>494</v>
      </c>
      <c r="I41" s="218" t="s">
        <v>83</v>
      </c>
      <c r="J41" s="218" t="s">
        <v>293</v>
      </c>
      <c r="K41" s="218" t="s">
        <v>1583</v>
      </c>
      <c r="L41" s="218" t="s">
        <v>1582</v>
      </c>
      <c r="M41" s="218" t="s">
        <v>531</v>
      </c>
      <c r="N41" s="217" t="s">
        <v>1585</v>
      </c>
    </row>
    <row r="42" spans="2:14" x14ac:dyDescent="0.25">
      <c r="B42" s="76">
        <v>32</v>
      </c>
      <c r="C42" s="217" t="s">
        <v>461</v>
      </c>
      <c r="D42" s="217" t="s">
        <v>460</v>
      </c>
      <c r="E42" s="152">
        <v>4.9398148148148142E-2</v>
      </c>
      <c r="F42" s="218" t="s">
        <v>1587</v>
      </c>
      <c r="G42" s="203">
        <v>83</v>
      </c>
      <c r="H42" s="217" t="s">
        <v>495</v>
      </c>
      <c r="I42" s="218" t="s">
        <v>83</v>
      </c>
      <c r="J42" s="218" t="s">
        <v>290</v>
      </c>
      <c r="K42" s="218" t="s">
        <v>1586</v>
      </c>
      <c r="L42" s="218" t="s">
        <v>531</v>
      </c>
      <c r="M42" s="218" t="s">
        <v>707</v>
      </c>
      <c r="N42" s="217" t="s">
        <v>1588</v>
      </c>
    </row>
    <row r="43" spans="2:14" x14ac:dyDescent="0.25">
      <c r="B43" s="76">
        <v>33</v>
      </c>
      <c r="C43" s="217" t="s">
        <v>462</v>
      </c>
      <c r="D43" s="217" t="s">
        <v>459</v>
      </c>
      <c r="E43" s="152">
        <v>3.3425925925925921E-2</v>
      </c>
      <c r="F43" s="218" t="s">
        <v>1590</v>
      </c>
      <c r="G43" s="203">
        <v>46</v>
      </c>
      <c r="H43" s="217" t="s">
        <v>496</v>
      </c>
      <c r="I43" s="218" t="s">
        <v>83</v>
      </c>
      <c r="J43" s="218" t="s">
        <v>290</v>
      </c>
      <c r="K43" s="218" t="s">
        <v>1589</v>
      </c>
      <c r="L43" s="218" t="s">
        <v>610</v>
      </c>
      <c r="M43" s="218" t="s">
        <v>531</v>
      </c>
      <c r="N43" s="217" t="s">
        <v>1591</v>
      </c>
    </row>
    <row r="44" spans="2:14" x14ac:dyDescent="0.25">
      <c r="B44" s="76">
        <v>34</v>
      </c>
      <c r="C44" s="217" t="s">
        <v>392</v>
      </c>
      <c r="D44" s="217" t="s">
        <v>390</v>
      </c>
      <c r="E44" s="152">
        <v>4.5879629629629631E-2</v>
      </c>
      <c r="F44" s="218" t="s">
        <v>1595</v>
      </c>
      <c r="G44" s="203">
        <v>78</v>
      </c>
      <c r="H44" s="217" t="s">
        <v>497</v>
      </c>
      <c r="I44" s="218" t="s">
        <v>3</v>
      </c>
      <c r="J44" s="218" t="s">
        <v>292</v>
      </c>
      <c r="K44" s="218" t="s">
        <v>1594</v>
      </c>
      <c r="L44" s="218" t="s">
        <v>1592</v>
      </c>
      <c r="M44" s="218" t="s">
        <v>1593</v>
      </c>
      <c r="N44" s="217" t="s">
        <v>1596</v>
      </c>
    </row>
    <row r="45" spans="2:14" x14ac:dyDescent="0.25">
      <c r="B45" s="76">
        <v>35</v>
      </c>
      <c r="C45" s="217" t="s">
        <v>464</v>
      </c>
      <c r="D45" s="217" t="s">
        <v>885</v>
      </c>
      <c r="E45" s="152">
        <v>2.8645833333333332E-2</v>
      </c>
      <c r="F45" s="218" t="s">
        <v>1598</v>
      </c>
      <c r="G45" s="203">
        <v>38</v>
      </c>
      <c r="H45" s="217" t="s">
        <v>498</v>
      </c>
      <c r="I45" s="218" t="s">
        <v>83</v>
      </c>
      <c r="J45" s="218" t="s">
        <v>290</v>
      </c>
      <c r="K45" s="218" t="s">
        <v>1597</v>
      </c>
      <c r="L45" s="218" t="s">
        <v>531</v>
      </c>
      <c r="M45" s="218" t="s">
        <v>531</v>
      </c>
      <c r="N45" s="217" t="s">
        <v>1599</v>
      </c>
    </row>
    <row r="46" spans="2:14" x14ac:dyDescent="0.25">
      <c r="B46" s="76">
        <v>36</v>
      </c>
      <c r="C46" s="217" t="s">
        <v>463</v>
      </c>
      <c r="D46" s="217" t="s">
        <v>885</v>
      </c>
      <c r="E46" s="152">
        <v>5.2638888888888895E-2</v>
      </c>
      <c r="F46" s="218" t="s">
        <v>1601</v>
      </c>
      <c r="G46" s="203">
        <v>108</v>
      </c>
      <c r="H46" s="217" t="s">
        <v>499</v>
      </c>
      <c r="I46" s="218" t="s">
        <v>83</v>
      </c>
      <c r="J46" s="218" t="s">
        <v>290</v>
      </c>
      <c r="K46" s="218" t="s">
        <v>1600</v>
      </c>
      <c r="L46" s="218" t="s">
        <v>531</v>
      </c>
      <c r="M46" s="218" t="s">
        <v>531</v>
      </c>
      <c r="N46" s="217" t="s">
        <v>1602</v>
      </c>
    </row>
    <row r="47" spans="2:14" x14ac:dyDescent="0.25">
      <c r="B47" s="76">
        <v>37</v>
      </c>
      <c r="C47" s="217" t="s">
        <v>390</v>
      </c>
      <c r="D47" s="217" t="s">
        <v>464</v>
      </c>
      <c r="E47" s="152">
        <v>2.3935185185185184E-2</v>
      </c>
      <c r="F47" s="218" t="s">
        <v>1604</v>
      </c>
      <c r="G47" s="203">
        <v>28</v>
      </c>
      <c r="H47" s="217" t="s">
        <v>500</v>
      </c>
      <c r="I47" s="218" t="s">
        <v>83</v>
      </c>
      <c r="J47" s="218" t="s">
        <v>290</v>
      </c>
      <c r="K47" s="218" t="s">
        <v>1603</v>
      </c>
      <c r="L47" s="218" t="s">
        <v>531</v>
      </c>
      <c r="M47" s="218" t="s">
        <v>531</v>
      </c>
      <c r="N47" s="217" t="s">
        <v>1605</v>
      </c>
    </row>
    <row r="48" spans="2:14" x14ac:dyDescent="0.25">
      <c r="B48" s="76">
        <v>38</v>
      </c>
      <c r="C48" s="217" t="s">
        <v>459</v>
      </c>
      <c r="D48" s="217" t="s">
        <v>392</v>
      </c>
      <c r="E48" s="152">
        <v>3.4282407407407407E-2</v>
      </c>
      <c r="F48" s="218" t="s">
        <v>899</v>
      </c>
      <c r="G48" s="203">
        <v>35</v>
      </c>
      <c r="H48" s="217" t="s">
        <v>501</v>
      </c>
      <c r="I48" s="218" t="s">
        <v>83</v>
      </c>
      <c r="J48" s="218" t="s">
        <v>291</v>
      </c>
      <c r="K48" s="218" t="s">
        <v>1606</v>
      </c>
      <c r="L48" s="218" t="s">
        <v>531</v>
      </c>
      <c r="M48" s="218" t="s">
        <v>531</v>
      </c>
      <c r="N48" s="217" t="s">
        <v>1607</v>
      </c>
    </row>
    <row r="49" spans="2:14" x14ac:dyDescent="0.25">
      <c r="B49" s="76">
        <v>39</v>
      </c>
      <c r="C49" s="217" t="s">
        <v>460</v>
      </c>
      <c r="D49" s="217" t="s">
        <v>462</v>
      </c>
      <c r="E49" s="152">
        <v>4.0138888888888884E-2</v>
      </c>
      <c r="F49" s="218" t="s">
        <v>1610</v>
      </c>
      <c r="G49" s="203">
        <v>49</v>
      </c>
      <c r="H49" s="217" t="s">
        <v>502</v>
      </c>
      <c r="I49" s="218" t="s">
        <v>3</v>
      </c>
      <c r="J49" s="218" t="s">
        <v>292</v>
      </c>
      <c r="K49" s="218" t="s">
        <v>1609</v>
      </c>
      <c r="L49" s="218" t="s">
        <v>299</v>
      </c>
      <c r="M49" s="218" t="s">
        <v>1608</v>
      </c>
      <c r="N49" s="217" t="s">
        <v>1611</v>
      </c>
    </row>
    <row r="50" spans="2:14" x14ac:dyDescent="0.25">
      <c r="B50" s="76">
        <v>40</v>
      </c>
      <c r="C50" s="217" t="s">
        <v>391</v>
      </c>
      <c r="D50" s="217" t="s">
        <v>461</v>
      </c>
      <c r="E50" s="152">
        <v>4.6631944444444441E-2</v>
      </c>
      <c r="F50" s="218" t="s">
        <v>1614</v>
      </c>
      <c r="G50" s="203">
        <v>66</v>
      </c>
      <c r="H50" s="217" t="s">
        <v>503</v>
      </c>
      <c r="I50" s="218" t="s">
        <v>83</v>
      </c>
      <c r="J50" s="218" t="s">
        <v>293</v>
      </c>
      <c r="K50" s="218" t="s">
        <v>1613</v>
      </c>
      <c r="L50" s="218" t="s">
        <v>1612</v>
      </c>
      <c r="M50" s="218" t="s">
        <v>531</v>
      </c>
      <c r="N50" s="217" t="s">
        <v>1615</v>
      </c>
    </row>
    <row r="51" spans="2:14" x14ac:dyDescent="0.25">
      <c r="B51" s="76">
        <v>41</v>
      </c>
      <c r="C51" s="217" t="s">
        <v>461</v>
      </c>
      <c r="D51" s="217" t="s">
        <v>463</v>
      </c>
      <c r="E51" s="152">
        <v>8.9930555555555545E-3</v>
      </c>
      <c r="F51" s="218" t="s">
        <v>560</v>
      </c>
      <c r="G51" s="203">
        <v>12</v>
      </c>
      <c r="H51" s="217" t="s">
        <v>504</v>
      </c>
      <c r="I51" s="218" t="s">
        <v>83</v>
      </c>
      <c r="J51" s="218" t="s">
        <v>290</v>
      </c>
      <c r="K51" s="218" t="s">
        <v>1616</v>
      </c>
      <c r="L51" s="218" t="s">
        <v>531</v>
      </c>
      <c r="M51" s="218" t="s">
        <v>531</v>
      </c>
      <c r="N51" s="217" t="s">
        <v>1617</v>
      </c>
    </row>
    <row r="52" spans="2:14" x14ac:dyDescent="0.25">
      <c r="B52" s="76">
        <v>42</v>
      </c>
      <c r="C52" s="217" t="s">
        <v>462</v>
      </c>
      <c r="D52" s="217" t="s">
        <v>391</v>
      </c>
      <c r="E52" s="152">
        <v>3.5173611111111107E-2</v>
      </c>
      <c r="F52" s="218" t="s">
        <v>1520</v>
      </c>
      <c r="G52" s="203">
        <v>49</v>
      </c>
      <c r="H52" s="217" t="s">
        <v>505</v>
      </c>
      <c r="I52" s="218" t="s">
        <v>83</v>
      </c>
      <c r="J52" s="218" t="s">
        <v>291</v>
      </c>
      <c r="K52" s="218" t="s">
        <v>1618</v>
      </c>
      <c r="L52" s="218" t="s">
        <v>531</v>
      </c>
      <c r="M52" s="218" t="s">
        <v>531</v>
      </c>
      <c r="N52" s="217" t="s">
        <v>1619</v>
      </c>
    </row>
    <row r="53" spans="2:14" x14ac:dyDescent="0.25">
      <c r="B53" s="76">
        <v>43</v>
      </c>
      <c r="C53" s="217" t="s">
        <v>392</v>
      </c>
      <c r="D53" s="217" t="s">
        <v>460</v>
      </c>
      <c r="E53" s="152">
        <v>4.6585648148148147E-2</v>
      </c>
      <c r="F53" s="218" t="s">
        <v>1621</v>
      </c>
      <c r="G53" s="203">
        <v>66</v>
      </c>
      <c r="H53" s="217" t="s">
        <v>506</v>
      </c>
      <c r="I53" s="218" t="s">
        <v>83</v>
      </c>
      <c r="J53" s="218" t="s">
        <v>291</v>
      </c>
      <c r="K53" s="218" t="s">
        <v>1620</v>
      </c>
      <c r="L53" s="218" t="s">
        <v>531</v>
      </c>
      <c r="M53" s="218" t="s">
        <v>531</v>
      </c>
      <c r="N53" s="217" t="s">
        <v>1622</v>
      </c>
    </row>
    <row r="54" spans="2:14" x14ac:dyDescent="0.25">
      <c r="B54" s="76">
        <v>44</v>
      </c>
      <c r="C54" s="217" t="s">
        <v>464</v>
      </c>
      <c r="D54" s="217" t="s">
        <v>459</v>
      </c>
      <c r="E54" s="152">
        <v>4.5439814814814815E-2</v>
      </c>
      <c r="F54" s="218" t="s">
        <v>1550</v>
      </c>
      <c r="G54" s="203">
        <v>61</v>
      </c>
      <c r="H54" s="217" t="s">
        <v>283</v>
      </c>
      <c r="I54" s="218" t="s">
        <v>4</v>
      </c>
      <c r="J54" s="218" t="s">
        <v>292</v>
      </c>
      <c r="K54" s="218" t="s">
        <v>1625</v>
      </c>
      <c r="L54" s="218" t="s">
        <v>1623</v>
      </c>
      <c r="M54" s="218" t="s">
        <v>1624</v>
      </c>
      <c r="N54" s="217" t="s">
        <v>1626</v>
      </c>
    </row>
    <row r="55" spans="2:14" x14ac:dyDescent="0.25">
      <c r="B55" s="76">
        <v>45</v>
      </c>
      <c r="C55" s="217" t="s">
        <v>885</v>
      </c>
      <c r="D55" s="217" t="s">
        <v>390</v>
      </c>
      <c r="E55" s="152">
        <v>2.4016203703703706E-2</v>
      </c>
      <c r="F55" s="218" t="s">
        <v>1628</v>
      </c>
      <c r="G55" s="203">
        <v>28</v>
      </c>
      <c r="H55" s="217" t="s">
        <v>507</v>
      </c>
      <c r="I55" s="218" t="s">
        <v>83</v>
      </c>
      <c r="J55" s="218" t="s">
        <v>290</v>
      </c>
      <c r="K55" s="218" t="s">
        <v>1627</v>
      </c>
      <c r="L55" s="218" t="s">
        <v>531</v>
      </c>
      <c r="M55" s="218" t="s">
        <v>531</v>
      </c>
      <c r="N55" s="217" t="s">
        <v>1629</v>
      </c>
    </row>
    <row r="56" spans="2:14" x14ac:dyDescent="0.25">
      <c r="B56" s="76">
        <v>46</v>
      </c>
      <c r="C56" s="217" t="s">
        <v>463</v>
      </c>
      <c r="D56" s="217" t="s">
        <v>390</v>
      </c>
      <c r="E56" s="152">
        <v>4.8715277777777781E-2</v>
      </c>
      <c r="F56" s="218" t="s">
        <v>1488</v>
      </c>
      <c r="G56" s="203">
        <v>73</v>
      </c>
      <c r="H56" s="217" t="s">
        <v>469</v>
      </c>
      <c r="I56" s="218" t="s">
        <v>4</v>
      </c>
      <c r="J56" s="218" t="s">
        <v>292</v>
      </c>
      <c r="K56" s="218" t="s">
        <v>1632</v>
      </c>
      <c r="L56" s="218" t="s">
        <v>1630</v>
      </c>
      <c r="M56" s="218" t="s">
        <v>1631</v>
      </c>
      <c r="N56" s="217" t="s">
        <v>1633</v>
      </c>
    </row>
    <row r="57" spans="2:14" x14ac:dyDescent="0.25">
      <c r="B57" s="76">
        <v>47</v>
      </c>
      <c r="C57" s="217" t="s">
        <v>885</v>
      </c>
      <c r="D57" s="217" t="s">
        <v>459</v>
      </c>
      <c r="E57" s="152">
        <v>3.6967592592592594E-2</v>
      </c>
      <c r="F57" s="218" t="s">
        <v>1028</v>
      </c>
      <c r="G57" s="203">
        <v>45</v>
      </c>
      <c r="H57" s="217" t="s">
        <v>469</v>
      </c>
      <c r="I57" s="218" t="s">
        <v>83</v>
      </c>
      <c r="J57" s="218" t="s">
        <v>291</v>
      </c>
      <c r="K57" s="218" t="s">
        <v>1635</v>
      </c>
      <c r="L57" s="218" t="s">
        <v>1634</v>
      </c>
      <c r="M57" s="218" t="s">
        <v>531</v>
      </c>
      <c r="N57" s="217" t="s">
        <v>1636</v>
      </c>
    </row>
    <row r="58" spans="2:14" x14ac:dyDescent="0.25">
      <c r="B58" s="76">
        <v>48</v>
      </c>
      <c r="C58" s="217" t="s">
        <v>464</v>
      </c>
      <c r="D58" s="217" t="s">
        <v>460</v>
      </c>
      <c r="E58" s="152">
        <v>4.4745370370370373E-2</v>
      </c>
      <c r="F58" s="218" t="s">
        <v>1495</v>
      </c>
      <c r="G58" s="203">
        <v>65</v>
      </c>
      <c r="H58" s="217" t="s">
        <v>470</v>
      </c>
      <c r="I58" s="218" t="s">
        <v>83</v>
      </c>
      <c r="J58" s="218" t="s">
        <v>293</v>
      </c>
      <c r="K58" s="218" t="s">
        <v>1638</v>
      </c>
      <c r="L58" s="218" t="s">
        <v>1637</v>
      </c>
      <c r="M58" s="218" t="s">
        <v>531</v>
      </c>
      <c r="N58" s="217" t="s">
        <v>1639</v>
      </c>
    </row>
    <row r="59" spans="2:14" x14ac:dyDescent="0.25">
      <c r="B59" s="76">
        <v>49</v>
      </c>
      <c r="C59" s="217" t="s">
        <v>392</v>
      </c>
      <c r="D59" s="217" t="s">
        <v>391</v>
      </c>
      <c r="E59" s="152">
        <v>3.9131944444444448E-2</v>
      </c>
      <c r="F59" s="218" t="s">
        <v>1498</v>
      </c>
      <c r="G59" s="203">
        <v>35</v>
      </c>
      <c r="H59" s="217" t="s">
        <v>471</v>
      </c>
      <c r="I59" s="218" t="s">
        <v>83</v>
      </c>
      <c r="J59" s="218" t="s">
        <v>291</v>
      </c>
      <c r="K59" s="218" t="s">
        <v>1640</v>
      </c>
      <c r="L59" s="218" t="s">
        <v>531</v>
      </c>
      <c r="M59" s="218" t="s">
        <v>531</v>
      </c>
      <c r="N59" s="217" t="s">
        <v>1641</v>
      </c>
    </row>
    <row r="60" spans="2:14" x14ac:dyDescent="0.25">
      <c r="B60" s="76">
        <v>50</v>
      </c>
      <c r="C60" s="217" t="s">
        <v>462</v>
      </c>
      <c r="D60" s="217" t="s">
        <v>461</v>
      </c>
      <c r="E60" s="152">
        <v>3.4062500000000002E-2</v>
      </c>
      <c r="F60" s="218" t="s">
        <v>362</v>
      </c>
      <c r="G60" s="203">
        <v>47</v>
      </c>
      <c r="H60" s="217" t="s">
        <v>472</v>
      </c>
      <c r="I60" s="218" t="s">
        <v>83</v>
      </c>
      <c r="J60" s="218" t="s">
        <v>290</v>
      </c>
      <c r="K60" s="218" t="s">
        <v>1642</v>
      </c>
      <c r="L60" s="218" t="s">
        <v>531</v>
      </c>
      <c r="M60" s="218" t="s">
        <v>531</v>
      </c>
      <c r="N60" s="217" t="s">
        <v>1643</v>
      </c>
    </row>
    <row r="61" spans="2:14" x14ac:dyDescent="0.25">
      <c r="B61" s="76">
        <v>51</v>
      </c>
      <c r="C61" s="217" t="s">
        <v>462</v>
      </c>
      <c r="D61" s="217" t="s">
        <v>463</v>
      </c>
      <c r="E61" s="152">
        <v>4.0914351851851848E-2</v>
      </c>
      <c r="F61" s="218" t="s">
        <v>1505</v>
      </c>
      <c r="G61" s="203">
        <v>69</v>
      </c>
      <c r="H61" s="217" t="s">
        <v>473</v>
      </c>
      <c r="I61" s="218" t="s">
        <v>83</v>
      </c>
      <c r="J61" s="218" t="s">
        <v>293</v>
      </c>
      <c r="K61" s="218" t="s">
        <v>1644</v>
      </c>
      <c r="L61" s="218" t="s">
        <v>531</v>
      </c>
      <c r="M61" s="218" t="s">
        <v>531</v>
      </c>
      <c r="N61" s="217" t="s">
        <v>1645</v>
      </c>
    </row>
    <row r="62" spans="2:14" x14ac:dyDescent="0.25">
      <c r="B62" s="76">
        <v>52</v>
      </c>
      <c r="C62" s="217" t="s">
        <v>461</v>
      </c>
      <c r="D62" s="217" t="s">
        <v>392</v>
      </c>
      <c r="E62" s="152">
        <v>5.527777777777778E-2</v>
      </c>
      <c r="F62" s="218" t="s">
        <v>557</v>
      </c>
      <c r="G62" s="203">
        <v>129</v>
      </c>
      <c r="H62" s="217" t="s">
        <v>508</v>
      </c>
      <c r="I62" s="218" t="s">
        <v>83</v>
      </c>
      <c r="J62" s="218" t="s">
        <v>291</v>
      </c>
      <c r="K62" s="218" t="s">
        <v>1646</v>
      </c>
      <c r="L62" s="218" t="s">
        <v>531</v>
      </c>
      <c r="M62" s="218" t="s">
        <v>531</v>
      </c>
      <c r="N62" s="217" t="s">
        <v>1647</v>
      </c>
    </row>
    <row r="63" spans="2:14" x14ac:dyDescent="0.25">
      <c r="B63" s="76">
        <v>53</v>
      </c>
      <c r="C63" s="217" t="s">
        <v>391</v>
      </c>
      <c r="D63" s="217" t="s">
        <v>464</v>
      </c>
      <c r="E63" s="152">
        <v>4.8344907407407406E-2</v>
      </c>
      <c r="F63" s="218" t="s">
        <v>310</v>
      </c>
      <c r="G63" s="203">
        <v>83</v>
      </c>
      <c r="H63" s="217" t="s">
        <v>475</v>
      </c>
      <c r="I63" s="218" t="s">
        <v>83</v>
      </c>
      <c r="J63" s="218" t="s">
        <v>291</v>
      </c>
      <c r="K63" s="218" t="s">
        <v>1648</v>
      </c>
      <c r="L63" s="218" t="s">
        <v>531</v>
      </c>
      <c r="M63" s="218" t="s">
        <v>531</v>
      </c>
      <c r="N63" s="217" t="s">
        <v>1649</v>
      </c>
    </row>
    <row r="64" spans="2:14" x14ac:dyDescent="0.25">
      <c r="B64" s="76">
        <v>54</v>
      </c>
      <c r="C64" s="217" t="s">
        <v>460</v>
      </c>
      <c r="D64" s="217" t="s">
        <v>885</v>
      </c>
      <c r="E64" s="152">
        <v>4.1099537037037039E-2</v>
      </c>
      <c r="F64" s="218" t="s">
        <v>1145</v>
      </c>
      <c r="G64" s="203">
        <v>55</v>
      </c>
      <c r="H64" s="217" t="s">
        <v>476</v>
      </c>
      <c r="I64" s="218" t="s">
        <v>83</v>
      </c>
      <c r="J64" s="218" t="s">
        <v>293</v>
      </c>
      <c r="K64" s="218" t="s">
        <v>1650</v>
      </c>
      <c r="L64" s="218" t="s">
        <v>531</v>
      </c>
      <c r="M64" s="218" t="s">
        <v>531</v>
      </c>
      <c r="N64" s="217" t="s">
        <v>1651</v>
      </c>
    </row>
    <row r="65" spans="2:14" x14ac:dyDescent="0.25">
      <c r="B65" s="76">
        <v>55</v>
      </c>
      <c r="C65" s="217" t="s">
        <v>459</v>
      </c>
      <c r="D65" s="217" t="s">
        <v>390</v>
      </c>
      <c r="E65" s="152">
        <v>4.5601851851851859E-2</v>
      </c>
      <c r="F65" s="218" t="s">
        <v>272</v>
      </c>
      <c r="G65" s="203">
        <v>60</v>
      </c>
      <c r="H65" s="217" t="s">
        <v>477</v>
      </c>
      <c r="I65" s="218" t="s">
        <v>83</v>
      </c>
      <c r="J65" s="218" t="s">
        <v>291</v>
      </c>
      <c r="K65" s="218" t="s">
        <v>1653</v>
      </c>
      <c r="L65" s="218" t="s">
        <v>1652</v>
      </c>
      <c r="M65" s="218" t="s">
        <v>531</v>
      </c>
      <c r="N65" s="217" t="s">
        <v>1654</v>
      </c>
    </row>
    <row r="66" spans="2:14" x14ac:dyDescent="0.25">
      <c r="B66" s="76">
        <v>56</v>
      </c>
      <c r="C66" s="217" t="s">
        <v>463</v>
      </c>
      <c r="D66" s="217" t="s">
        <v>459</v>
      </c>
      <c r="E66" s="152">
        <v>5.0312500000000003E-2</v>
      </c>
      <c r="F66" s="218" t="s">
        <v>596</v>
      </c>
      <c r="G66" s="203">
        <v>92</v>
      </c>
      <c r="H66" s="217" t="s">
        <v>478</v>
      </c>
      <c r="I66" s="218" t="s">
        <v>83</v>
      </c>
      <c r="J66" s="218" t="s">
        <v>291</v>
      </c>
      <c r="K66" s="218" t="s">
        <v>1656</v>
      </c>
      <c r="L66" s="218" t="s">
        <v>1655</v>
      </c>
      <c r="M66" s="218" t="s">
        <v>531</v>
      </c>
      <c r="N66" s="217" t="s">
        <v>1657</v>
      </c>
    </row>
    <row r="67" spans="2:14" x14ac:dyDescent="0.25">
      <c r="B67" s="76">
        <v>57</v>
      </c>
      <c r="C67" s="217" t="s">
        <v>390</v>
      </c>
      <c r="D67" s="217" t="s">
        <v>460</v>
      </c>
      <c r="E67" s="152">
        <v>3.8310185185185183E-2</v>
      </c>
      <c r="F67" s="218" t="s">
        <v>1520</v>
      </c>
      <c r="G67" s="203">
        <v>40</v>
      </c>
      <c r="H67" s="217" t="s">
        <v>479</v>
      </c>
      <c r="I67" s="218" t="s">
        <v>83</v>
      </c>
      <c r="J67" s="218" t="s">
        <v>291</v>
      </c>
      <c r="K67" s="218" t="s">
        <v>1658</v>
      </c>
      <c r="L67" s="218" t="s">
        <v>531</v>
      </c>
      <c r="M67" s="218" t="s">
        <v>915</v>
      </c>
      <c r="N67" s="217" t="s">
        <v>1659</v>
      </c>
    </row>
    <row r="68" spans="2:14" x14ac:dyDescent="0.25">
      <c r="B68" s="76">
        <v>58</v>
      </c>
      <c r="C68" s="217" t="s">
        <v>885</v>
      </c>
      <c r="D68" s="217" t="s">
        <v>391</v>
      </c>
      <c r="E68" s="152">
        <v>4.83912037037037E-2</v>
      </c>
      <c r="F68" s="218" t="s">
        <v>1524</v>
      </c>
      <c r="G68" s="203">
        <v>77</v>
      </c>
      <c r="H68" s="217" t="s">
        <v>480</v>
      </c>
      <c r="I68" s="218" t="s">
        <v>3</v>
      </c>
      <c r="J68" s="218" t="s">
        <v>293</v>
      </c>
      <c r="K68" s="218" t="s">
        <v>1661</v>
      </c>
      <c r="L68" s="218" t="s">
        <v>939</v>
      </c>
      <c r="M68" s="218" t="s">
        <v>1660</v>
      </c>
      <c r="N68" s="217" t="s">
        <v>1662</v>
      </c>
    </row>
    <row r="69" spans="2:14" x14ac:dyDescent="0.25">
      <c r="B69" s="76">
        <v>59</v>
      </c>
      <c r="C69" s="217" t="s">
        <v>464</v>
      </c>
      <c r="D69" s="217" t="s">
        <v>461</v>
      </c>
      <c r="E69" s="152">
        <v>3.2708333333333332E-2</v>
      </c>
      <c r="F69" s="218" t="s">
        <v>1527</v>
      </c>
      <c r="G69" s="203">
        <v>39</v>
      </c>
      <c r="H69" s="217" t="s">
        <v>481</v>
      </c>
      <c r="I69" s="218" t="s">
        <v>83</v>
      </c>
      <c r="J69" s="218" t="s">
        <v>290</v>
      </c>
      <c r="K69" s="218" t="s">
        <v>1663</v>
      </c>
      <c r="L69" s="218" t="s">
        <v>531</v>
      </c>
      <c r="M69" s="218" t="s">
        <v>531</v>
      </c>
      <c r="N69" s="217" t="s">
        <v>1664</v>
      </c>
    </row>
    <row r="70" spans="2:14" x14ac:dyDescent="0.25">
      <c r="B70" s="76">
        <v>60</v>
      </c>
      <c r="C70" s="217" t="s">
        <v>392</v>
      </c>
      <c r="D70" s="217" t="s">
        <v>462</v>
      </c>
      <c r="E70" s="152">
        <v>3.0775462962962966E-2</v>
      </c>
      <c r="F70" s="218" t="s">
        <v>1532</v>
      </c>
      <c r="G70" s="203">
        <v>43</v>
      </c>
      <c r="H70" s="217" t="s">
        <v>482</v>
      </c>
      <c r="I70" s="218" t="s">
        <v>83</v>
      </c>
      <c r="J70" s="218" t="s">
        <v>291</v>
      </c>
      <c r="K70" s="218" t="s">
        <v>1665</v>
      </c>
      <c r="L70" s="218" t="s">
        <v>531</v>
      </c>
      <c r="M70" s="218" t="s">
        <v>531</v>
      </c>
      <c r="N70" s="217" t="s">
        <v>1666</v>
      </c>
    </row>
    <row r="71" spans="2:14" x14ac:dyDescent="0.25">
      <c r="B71" s="76">
        <v>61</v>
      </c>
      <c r="C71" s="217" t="s">
        <v>392</v>
      </c>
      <c r="D71" s="217" t="s">
        <v>463</v>
      </c>
      <c r="E71" s="152">
        <v>3.7291666666666667E-2</v>
      </c>
      <c r="F71" s="218" t="s">
        <v>575</v>
      </c>
      <c r="G71" s="203">
        <v>47</v>
      </c>
      <c r="H71" s="217" t="s">
        <v>483</v>
      </c>
      <c r="I71" s="218" t="s">
        <v>83</v>
      </c>
      <c r="J71" s="218" t="s">
        <v>290</v>
      </c>
      <c r="K71" s="218" t="s">
        <v>1667</v>
      </c>
      <c r="L71" s="218" t="s">
        <v>531</v>
      </c>
      <c r="M71" s="218" t="s">
        <v>531</v>
      </c>
      <c r="N71" s="217" t="s">
        <v>1668</v>
      </c>
    </row>
    <row r="72" spans="2:14" x14ac:dyDescent="0.25">
      <c r="B72" s="76">
        <v>62</v>
      </c>
      <c r="C72" s="217" t="s">
        <v>462</v>
      </c>
      <c r="D72" s="217" t="s">
        <v>464</v>
      </c>
      <c r="E72" s="152">
        <v>4.0949074074074075E-2</v>
      </c>
      <c r="F72" s="218" t="s">
        <v>1671</v>
      </c>
      <c r="G72" s="203">
        <v>64</v>
      </c>
      <c r="H72" s="217" t="s">
        <v>509</v>
      </c>
      <c r="I72" s="218" t="s">
        <v>3</v>
      </c>
      <c r="J72" s="218" t="s">
        <v>293</v>
      </c>
      <c r="K72" s="218" t="s">
        <v>1670</v>
      </c>
      <c r="L72" s="218" t="s">
        <v>1198</v>
      </c>
      <c r="M72" s="218" t="s">
        <v>1669</v>
      </c>
      <c r="N72" s="217" t="s">
        <v>1672</v>
      </c>
    </row>
    <row r="73" spans="2:14" x14ac:dyDescent="0.25">
      <c r="B73" s="76">
        <v>63</v>
      </c>
      <c r="C73" s="217" t="s">
        <v>461</v>
      </c>
      <c r="D73" s="217" t="s">
        <v>885</v>
      </c>
      <c r="E73" s="152">
        <v>3.8900462962962963E-2</v>
      </c>
      <c r="F73" s="218" t="s">
        <v>1675</v>
      </c>
      <c r="G73" s="203">
        <v>53</v>
      </c>
      <c r="H73" s="217" t="s">
        <v>510</v>
      </c>
      <c r="I73" s="218" t="s">
        <v>4</v>
      </c>
      <c r="J73" s="218" t="s">
        <v>292</v>
      </c>
      <c r="K73" s="218" t="s">
        <v>1674</v>
      </c>
      <c r="L73" s="218" t="s">
        <v>1673</v>
      </c>
      <c r="M73" s="218" t="s">
        <v>1075</v>
      </c>
      <c r="N73" s="217" t="s">
        <v>1676</v>
      </c>
    </row>
    <row r="74" spans="2:14" x14ac:dyDescent="0.25">
      <c r="B74" s="76">
        <v>64</v>
      </c>
      <c r="C74" s="217" t="s">
        <v>391</v>
      </c>
      <c r="D74" s="217" t="s">
        <v>390</v>
      </c>
      <c r="E74" s="152">
        <v>4.8229166666666663E-2</v>
      </c>
      <c r="F74" s="218" t="s">
        <v>1678</v>
      </c>
      <c r="G74" s="203">
        <v>69</v>
      </c>
      <c r="H74" s="217" t="s">
        <v>511</v>
      </c>
      <c r="I74" s="218" t="s">
        <v>83</v>
      </c>
      <c r="J74" s="218" t="s">
        <v>293</v>
      </c>
      <c r="K74" s="218" t="s">
        <v>1677</v>
      </c>
      <c r="L74" s="218" t="s">
        <v>531</v>
      </c>
      <c r="M74" s="218" t="s">
        <v>531</v>
      </c>
      <c r="N74" s="217" t="s">
        <v>1679</v>
      </c>
    </row>
    <row r="75" spans="2:14" x14ac:dyDescent="0.25">
      <c r="B75" s="76">
        <v>65</v>
      </c>
      <c r="C75" s="217" t="s">
        <v>460</v>
      </c>
      <c r="D75" s="217" t="s">
        <v>459</v>
      </c>
      <c r="E75" s="152">
        <v>2.9502314814814815E-2</v>
      </c>
      <c r="F75" s="218" t="s">
        <v>1547</v>
      </c>
      <c r="G75" s="203">
        <v>28</v>
      </c>
      <c r="H75" s="217" t="s">
        <v>512</v>
      </c>
      <c r="I75" s="218" t="s">
        <v>83</v>
      </c>
      <c r="J75" s="218" t="s">
        <v>290</v>
      </c>
      <c r="K75" s="218" t="s">
        <v>1681</v>
      </c>
      <c r="L75" s="218" t="s">
        <v>915</v>
      </c>
      <c r="M75" s="218" t="s">
        <v>1680</v>
      </c>
      <c r="N75" s="217" t="s">
        <v>1682</v>
      </c>
    </row>
    <row r="76" spans="2:14" x14ac:dyDescent="0.25">
      <c r="B76" s="76">
        <v>66</v>
      </c>
      <c r="C76" s="217" t="s">
        <v>463</v>
      </c>
      <c r="D76" s="217" t="s">
        <v>460</v>
      </c>
      <c r="E76" s="152">
        <v>4.6400462962962963E-2</v>
      </c>
      <c r="F76" s="218" t="s">
        <v>1550</v>
      </c>
      <c r="G76" s="203">
        <v>67</v>
      </c>
      <c r="H76" s="217" t="s">
        <v>487</v>
      </c>
      <c r="I76" s="218" t="s">
        <v>83</v>
      </c>
      <c r="J76" s="218" t="s">
        <v>291</v>
      </c>
      <c r="K76" s="218" t="s">
        <v>1683</v>
      </c>
      <c r="L76" s="218" t="s">
        <v>531</v>
      </c>
      <c r="M76" s="218" t="s">
        <v>531</v>
      </c>
      <c r="N76" s="217" t="s">
        <v>1684</v>
      </c>
    </row>
    <row r="77" spans="2:14" x14ac:dyDescent="0.25">
      <c r="B77" s="76">
        <v>67</v>
      </c>
      <c r="C77" s="217" t="s">
        <v>459</v>
      </c>
      <c r="D77" s="217" t="s">
        <v>391</v>
      </c>
      <c r="E77" s="152">
        <v>4.8900462962962965E-2</v>
      </c>
      <c r="F77" s="218" t="s">
        <v>1553</v>
      </c>
      <c r="G77" s="203">
        <v>72</v>
      </c>
      <c r="H77" s="217" t="s">
        <v>513</v>
      </c>
      <c r="I77" s="218" t="s">
        <v>3</v>
      </c>
      <c r="J77" s="218" t="s">
        <v>292</v>
      </c>
      <c r="K77" s="218" t="s">
        <v>1687</v>
      </c>
      <c r="L77" s="218" t="s">
        <v>1685</v>
      </c>
      <c r="M77" s="218" t="s">
        <v>1686</v>
      </c>
      <c r="N77" s="217" t="s">
        <v>1688</v>
      </c>
    </row>
    <row r="78" spans="2:14" x14ac:dyDescent="0.25">
      <c r="B78" s="76">
        <v>68</v>
      </c>
      <c r="C78" s="217" t="s">
        <v>390</v>
      </c>
      <c r="D78" s="217" t="s">
        <v>461</v>
      </c>
      <c r="E78" s="152">
        <v>4.2847222222222224E-2</v>
      </c>
      <c r="F78" s="218" t="s">
        <v>1556</v>
      </c>
      <c r="G78" s="203">
        <v>60</v>
      </c>
      <c r="H78" s="217" t="s">
        <v>489</v>
      </c>
      <c r="I78" s="218" t="s">
        <v>83</v>
      </c>
      <c r="J78" s="218" t="s">
        <v>291</v>
      </c>
      <c r="K78" s="218" t="s">
        <v>1689</v>
      </c>
      <c r="L78" s="218" t="s">
        <v>531</v>
      </c>
      <c r="M78" s="218" t="s">
        <v>531</v>
      </c>
      <c r="N78" s="217" t="s">
        <v>1690</v>
      </c>
    </row>
    <row r="79" spans="2:14" x14ac:dyDescent="0.25">
      <c r="B79" s="76">
        <v>69</v>
      </c>
      <c r="C79" s="217" t="s">
        <v>885</v>
      </c>
      <c r="D79" s="217" t="s">
        <v>462</v>
      </c>
      <c r="E79" s="152">
        <v>4.1678240740740745E-2</v>
      </c>
      <c r="F79" s="218" t="s">
        <v>263</v>
      </c>
      <c r="G79" s="203">
        <v>58</v>
      </c>
      <c r="H79" s="217" t="s">
        <v>284</v>
      </c>
      <c r="I79" s="218" t="s">
        <v>3</v>
      </c>
      <c r="J79" s="218" t="s">
        <v>292</v>
      </c>
      <c r="K79" s="218" t="s">
        <v>1691</v>
      </c>
      <c r="L79" s="218" t="s">
        <v>994</v>
      </c>
      <c r="M79" s="218" t="s">
        <v>306</v>
      </c>
      <c r="N79" s="217" t="s">
        <v>1692</v>
      </c>
    </row>
    <row r="80" spans="2:14" x14ac:dyDescent="0.25">
      <c r="B80" s="76">
        <v>70</v>
      </c>
      <c r="C80" s="217" t="s">
        <v>464</v>
      </c>
      <c r="D80" s="217" t="s">
        <v>392</v>
      </c>
      <c r="E80" s="152">
        <v>4.3159722222222224E-2</v>
      </c>
      <c r="F80" s="218" t="s">
        <v>1564</v>
      </c>
      <c r="G80" s="203">
        <v>65</v>
      </c>
      <c r="H80" s="217" t="s">
        <v>490</v>
      </c>
      <c r="I80" s="218" t="s">
        <v>83</v>
      </c>
      <c r="J80" s="218" t="s">
        <v>290</v>
      </c>
      <c r="K80" s="218" t="s">
        <v>1693</v>
      </c>
      <c r="L80" s="218" t="s">
        <v>531</v>
      </c>
      <c r="M80" s="218" t="s">
        <v>531</v>
      </c>
      <c r="N80" s="217" t="s">
        <v>1694</v>
      </c>
    </row>
    <row r="81" spans="2:14" x14ac:dyDescent="0.25">
      <c r="B81" s="76">
        <v>71</v>
      </c>
      <c r="C81" s="217" t="s">
        <v>464</v>
      </c>
      <c r="D81" s="217" t="s">
        <v>463</v>
      </c>
      <c r="E81" s="152">
        <v>2.0324074074074074E-2</v>
      </c>
      <c r="F81" s="218" t="s">
        <v>1568</v>
      </c>
      <c r="G81" s="203">
        <v>30</v>
      </c>
      <c r="H81" s="217" t="s">
        <v>491</v>
      </c>
      <c r="I81" s="218" t="s">
        <v>83</v>
      </c>
      <c r="J81" s="218" t="s">
        <v>290</v>
      </c>
      <c r="K81" s="218" t="s">
        <v>1695</v>
      </c>
      <c r="L81" s="218" t="s">
        <v>531</v>
      </c>
      <c r="M81" s="218" t="s">
        <v>531</v>
      </c>
      <c r="N81" s="217" t="s">
        <v>1696</v>
      </c>
    </row>
    <row r="82" spans="2:14" x14ac:dyDescent="0.25">
      <c r="B82" s="76">
        <v>72</v>
      </c>
      <c r="C82" s="217" t="s">
        <v>392</v>
      </c>
      <c r="D82" s="217" t="s">
        <v>885</v>
      </c>
      <c r="E82" s="152">
        <v>4.0370370370370369E-2</v>
      </c>
      <c r="F82" s="218" t="s">
        <v>264</v>
      </c>
      <c r="G82" s="203">
        <v>52</v>
      </c>
      <c r="H82" s="217" t="s">
        <v>492</v>
      </c>
      <c r="I82" s="218" t="s">
        <v>83</v>
      </c>
      <c r="J82" s="218" t="s">
        <v>293</v>
      </c>
      <c r="K82" s="218" t="s">
        <v>1697</v>
      </c>
      <c r="L82" s="218" t="s">
        <v>1637</v>
      </c>
      <c r="M82" s="218" t="s">
        <v>531</v>
      </c>
      <c r="N82" s="217" t="s">
        <v>1698</v>
      </c>
    </row>
    <row r="83" spans="2:14" x14ac:dyDescent="0.25">
      <c r="B83" s="76">
        <v>73</v>
      </c>
      <c r="C83" s="217" t="s">
        <v>462</v>
      </c>
      <c r="D83" s="217" t="s">
        <v>390</v>
      </c>
      <c r="E83" s="152">
        <v>4.1215277777777774E-2</v>
      </c>
      <c r="F83" s="218" t="s">
        <v>332</v>
      </c>
      <c r="G83" s="203">
        <v>66</v>
      </c>
      <c r="H83" s="217" t="s">
        <v>333</v>
      </c>
      <c r="I83" s="218" t="s">
        <v>3</v>
      </c>
      <c r="J83" s="218" t="s">
        <v>292</v>
      </c>
      <c r="K83" s="218" t="s">
        <v>1701</v>
      </c>
      <c r="L83" s="218" t="s">
        <v>1699</v>
      </c>
      <c r="M83" s="218" t="s">
        <v>1700</v>
      </c>
      <c r="N83" s="217" t="s">
        <v>1702</v>
      </c>
    </row>
    <row r="84" spans="2:14" x14ac:dyDescent="0.25">
      <c r="B84" s="76">
        <v>74</v>
      </c>
      <c r="C84" s="217" t="s">
        <v>461</v>
      </c>
      <c r="D84" s="217" t="s">
        <v>459</v>
      </c>
      <c r="E84" s="152">
        <v>4.5798611111111109E-2</v>
      </c>
      <c r="F84" s="218" t="s">
        <v>264</v>
      </c>
      <c r="G84" s="203">
        <v>62</v>
      </c>
      <c r="H84" s="217" t="s">
        <v>283</v>
      </c>
      <c r="I84" s="218" t="s">
        <v>4</v>
      </c>
      <c r="J84" s="218" t="s">
        <v>292</v>
      </c>
      <c r="K84" s="218" t="s">
        <v>1705</v>
      </c>
      <c r="L84" s="218" t="s">
        <v>1703</v>
      </c>
      <c r="M84" s="218" t="s">
        <v>1704</v>
      </c>
      <c r="N84" s="217" t="s">
        <v>1706</v>
      </c>
    </row>
    <row r="85" spans="2:14" x14ac:dyDescent="0.25">
      <c r="B85" s="76">
        <v>75</v>
      </c>
      <c r="C85" s="217" t="s">
        <v>391</v>
      </c>
      <c r="D85" s="217" t="s">
        <v>460</v>
      </c>
      <c r="E85" s="152">
        <v>4.3206018518518519E-2</v>
      </c>
      <c r="F85" s="218" t="s">
        <v>1710</v>
      </c>
      <c r="G85" s="203">
        <v>51</v>
      </c>
      <c r="H85" s="217" t="s">
        <v>514</v>
      </c>
      <c r="I85" s="218" t="s">
        <v>4</v>
      </c>
      <c r="J85" s="218" t="s">
        <v>292</v>
      </c>
      <c r="K85" s="218" t="s">
        <v>1709</v>
      </c>
      <c r="L85" s="218" t="s">
        <v>1707</v>
      </c>
      <c r="M85" s="218" t="s">
        <v>1708</v>
      </c>
      <c r="N85" s="217" t="s">
        <v>1711</v>
      </c>
    </row>
    <row r="86" spans="2:14" x14ac:dyDescent="0.25">
      <c r="B86" s="76">
        <v>76</v>
      </c>
      <c r="C86" s="217" t="s">
        <v>463</v>
      </c>
      <c r="D86" s="217" t="s">
        <v>391</v>
      </c>
      <c r="E86" s="152">
        <v>4.1539351851851855E-2</v>
      </c>
      <c r="F86" s="218" t="s">
        <v>1584</v>
      </c>
      <c r="G86" s="203">
        <v>56</v>
      </c>
      <c r="H86" s="217" t="s">
        <v>494</v>
      </c>
      <c r="I86" s="218" t="s">
        <v>3</v>
      </c>
      <c r="J86" s="218" t="s">
        <v>292</v>
      </c>
      <c r="K86" s="218" t="s">
        <v>1714</v>
      </c>
      <c r="L86" s="218" t="s">
        <v>1712</v>
      </c>
      <c r="M86" s="218" t="s">
        <v>1713</v>
      </c>
      <c r="N86" s="217" t="s">
        <v>1715</v>
      </c>
    </row>
    <row r="87" spans="2:14" x14ac:dyDescent="0.25">
      <c r="B87" s="76">
        <v>77</v>
      </c>
      <c r="C87" s="217" t="s">
        <v>460</v>
      </c>
      <c r="D87" s="217" t="s">
        <v>461</v>
      </c>
      <c r="E87" s="152">
        <v>3.532407407407407E-2</v>
      </c>
      <c r="F87" s="218" t="s">
        <v>573</v>
      </c>
      <c r="G87" s="203">
        <v>38</v>
      </c>
      <c r="H87" s="217" t="s">
        <v>515</v>
      </c>
      <c r="I87" s="218" t="s">
        <v>3</v>
      </c>
      <c r="J87" s="218" t="s">
        <v>292</v>
      </c>
      <c r="K87" s="218" t="s">
        <v>1718</v>
      </c>
      <c r="L87" s="218" t="s">
        <v>1716</v>
      </c>
      <c r="M87" s="218" t="s">
        <v>1717</v>
      </c>
      <c r="N87" s="217" t="s">
        <v>1719</v>
      </c>
    </row>
    <row r="88" spans="2:14" x14ac:dyDescent="0.25">
      <c r="B88" s="76">
        <v>78</v>
      </c>
      <c r="C88" s="217" t="s">
        <v>459</v>
      </c>
      <c r="D88" s="217" t="s">
        <v>462</v>
      </c>
      <c r="E88" s="152">
        <v>2.9594907407407407E-2</v>
      </c>
      <c r="F88" s="218" t="s">
        <v>1590</v>
      </c>
      <c r="G88" s="203">
        <v>42</v>
      </c>
      <c r="H88" s="217" t="s">
        <v>516</v>
      </c>
      <c r="I88" s="218" t="s">
        <v>83</v>
      </c>
      <c r="J88" s="218" t="s">
        <v>291</v>
      </c>
      <c r="K88" s="218" t="s">
        <v>1720</v>
      </c>
      <c r="L88" s="218" t="s">
        <v>531</v>
      </c>
      <c r="M88" s="218" t="s">
        <v>531</v>
      </c>
      <c r="N88" s="217" t="s">
        <v>1721</v>
      </c>
    </row>
    <row r="89" spans="2:14" x14ac:dyDescent="0.25">
      <c r="B89" s="76">
        <v>79</v>
      </c>
      <c r="C89" s="217" t="s">
        <v>390</v>
      </c>
      <c r="D89" s="217" t="s">
        <v>392</v>
      </c>
      <c r="E89" s="152">
        <v>4.0625000000000001E-2</v>
      </c>
      <c r="F89" s="218" t="s">
        <v>1595</v>
      </c>
      <c r="G89" s="203">
        <v>46</v>
      </c>
      <c r="H89" s="217" t="s">
        <v>497</v>
      </c>
      <c r="I89" s="218" t="s">
        <v>83</v>
      </c>
      <c r="J89" s="218" t="s">
        <v>290</v>
      </c>
      <c r="K89" s="218" t="s">
        <v>1722</v>
      </c>
      <c r="L89" s="218" t="s">
        <v>531</v>
      </c>
      <c r="M89" s="218" t="s">
        <v>531</v>
      </c>
      <c r="N89" s="217" t="s">
        <v>1723</v>
      </c>
    </row>
    <row r="90" spans="2:14" x14ac:dyDescent="0.25">
      <c r="B90" s="76">
        <v>80</v>
      </c>
      <c r="C90" s="217" t="s">
        <v>885</v>
      </c>
      <c r="D90" s="217" t="s">
        <v>464</v>
      </c>
      <c r="E90" s="152">
        <v>5.2638888888888895E-2</v>
      </c>
      <c r="F90" s="218" t="s">
        <v>1726</v>
      </c>
      <c r="G90" s="203">
        <v>101</v>
      </c>
      <c r="H90" s="217" t="s">
        <v>498</v>
      </c>
      <c r="I90" s="218" t="s">
        <v>3</v>
      </c>
      <c r="J90" s="218" t="s">
        <v>293</v>
      </c>
      <c r="K90" s="218" t="s">
        <v>1725</v>
      </c>
      <c r="L90" s="218" t="s">
        <v>1724</v>
      </c>
      <c r="M90" s="218" t="s">
        <v>1097</v>
      </c>
      <c r="N90" s="217" t="s">
        <v>1727</v>
      </c>
    </row>
    <row r="91" spans="2:14" x14ac:dyDescent="0.25">
      <c r="B91" s="76">
        <v>81</v>
      </c>
      <c r="C91" s="217" t="s">
        <v>885</v>
      </c>
      <c r="D91" s="217" t="s">
        <v>463</v>
      </c>
      <c r="E91" s="152">
        <v>4.2627314814814819E-2</v>
      </c>
      <c r="F91" s="218" t="s">
        <v>1601</v>
      </c>
      <c r="G91" s="203">
        <v>51</v>
      </c>
      <c r="H91" s="217" t="s">
        <v>499</v>
      </c>
      <c r="I91" s="218" t="s">
        <v>3</v>
      </c>
      <c r="J91" s="218" t="s">
        <v>292</v>
      </c>
      <c r="K91" s="218" t="s">
        <v>1730</v>
      </c>
      <c r="L91" s="218" t="s">
        <v>1728</v>
      </c>
      <c r="M91" s="218" t="s">
        <v>1729</v>
      </c>
      <c r="N91" s="217" t="s">
        <v>1731</v>
      </c>
    </row>
    <row r="92" spans="2:14" x14ac:dyDescent="0.25">
      <c r="B92" s="76">
        <v>82</v>
      </c>
      <c r="C92" s="217" t="s">
        <v>464</v>
      </c>
      <c r="D92" s="217" t="s">
        <v>390</v>
      </c>
      <c r="E92" s="152">
        <v>4.3576388888888894E-2</v>
      </c>
      <c r="F92" s="218" t="s">
        <v>1604</v>
      </c>
      <c r="G92" s="203">
        <v>66</v>
      </c>
      <c r="H92" s="217" t="s">
        <v>500</v>
      </c>
      <c r="I92" s="218" t="s">
        <v>4</v>
      </c>
      <c r="J92" s="218" t="s">
        <v>293</v>
      </c>
      <c r="K92" s="218" t="s">
        <v>1733</v>
      </c>
      <c r="L92" s="218" t="s">
        <v>1732</v>
      </c>
      <c r="M92" s="218" t="s">
        <v>1631</v>
      </c>
      <c r="N92" s="217" t="s">
        <v>1734</v>
      </c>
    </row>
    <row r="93" spans="2:14" x14ac:dyDescent="0.25">
      <c r="B93" s="76">
        <v>83</v>
      </c>
      <c r="C93" s="217" t="s">
        <v>392</v>
      </c>
      <c r="D93" s="217" t="s">
        <v>459</v>
      </c>
      <c r="E93" s="152">
        <v>3.712962962962963E-2</v>
      </c>
      <c r="F93" s="218" t="s">
        <v>899</v>
      </c>
      <c r="G93" s="203">
        <v>40</v>
      </c>
      <c r="H93" s="217" t="s">
        <v>501</v>
      </c>
      <c r="I93" s="218" t="s">
        <v>83</v>
      </c>
      <c r="J93" s="218" t="s">
        <v>291</v>
      </c>
      <c r="K93" s="218" t="s">
        <v>1735</v>
      </c>
      <c r="L93" s="218" t="s">
        <v>531</v>
      </c>
      <c r="M93" s="218" t="s">
        <v>531</v>
      </c>
      <c r="N93" s="217" t="s">
        <v>1736</v>
      </c>
    </row>
    <row r="94" spans="2:14" x14ac:dyDescent="0.25">
      <c r="B94" s="76">
        <v>84</v>
      </c>
      <c r="C94" s="217" t="s">
        <v>462</v>
      </c>
      <c r="D94" s="217" t="s">
        <v>460</v>
      </c>
      <c r="E94" s="152">
        <v>3.1712962962962964E-2</v>
      </c>
      <c r="F94" s="218" t="s">
        <v>1738</v>
      </c>
      <c r="G94" s="203">
        <v>40</v>
      </c>
      <c r="H94" s="217" t="s">
        <v>517</v>
      </c>
      <c r="I94" s="218" t="s">
        <v>83</v>
      </c>
      <c r="J94" s="218" t="s">
        <v>290</v>
      </c>
      <c r="K94" s="218" t="s">
        <v>1737</v>
      </c>
      <c r="L94" s="218" t="s">
        <v>531</v>
      </c>
      <c r="M94" s="218" t="s">
        <v>707</v>
      </c>
      <c r="N94" s="217" t="s">
        <v>1739</v>
      </c>
    </row>
    <row r="95" spans="2:14" x14ac:dyDescent="0.25">
      <c r="B95" s="76">
        <v>85</v>
      </c>
      <c r="C95" s="217" t="s">
        <v>461</v>
      </c>
      <c r="D95" s="217" t="s">
        <v>391</v>
      </c>
      <c r="E95" s="152">
        <v>4.6793981481481478E-2</v>
      </c>
      <c r="F95" s="218" t="s">
        <v>1614</v>
      </c>
      <c r="G95" s="203">
        <v>69</v>
      </c>
      <c r="H95" s="217" t="s">
        <v>503</v>
      </c>
      <c r="I95" s="218" t="s">
        <v>3</v>
      </c>
      <c r="J95" s="218" t="s">
        <v>292</v>
      </c>
      <c r="K95" s="218" t="s">
        <v>1742</v>
      </c>
      <c r="L95" s="218" t="s">
        <v>1740</v>
      </c>
      <c r="M95" s="218" t="s">
        <v>1741</v>
      </c>
      <c r="N95" s="217" t="s">
        <v>1743</v>
      </c>
    </row>
    <row r="96" spans="2:14" x14ac:dyDescent="0.25">
      <c r="B96" s="76">
        <v>86</v>
      </c>
      <c r="C96" s="217" t="s">
        <v>463</v>
      </c>
      <c r="D96" s="217" t="s">
        <v>461</v>
      </c>
      <c r="E96" s="152">
        <v>5.3981481481481484E-2</v>
      </c>
      <c r="F96" s="218" t="s">
        <v>560</v>
      </c>
      <c r="G96" s="203">
        <v>108</v>
      </c>
      <c r="H96" s="217" t="s">
        <v>504</v>
      </c>
      <c r="I96" s="218" t="s">
        <v>4</v>
      </c>
      <c r="J96" s="218" t="s">
        <v>292</v>
      </c>
      <c r="K96" s="218" t="s">
        <v>1746</v>
      </c>
      <c r="L96" s="218" t="s">
        <v>1744</v>
      </c>
      <c r="M96" s="218" t="s">
        <v>1745</v>
      </c>
      <c r="N96" s="217" t="s">
        <v>1747</v>
      </c>
    </row>
    <row r="97" spans="1:14" x14ac:dyDescent="0.25">
      <c r="B97" s="76">
        <v>87</v>
      </c>
      <c r="C97" s="217" t="s">
        <v>391</v>
      </c>
      <c r="D97" s="217" t="s">
        <v>462</v>
      </c>
      <c r="E97" s="152">
        <v>4.8321759259259266E-2</v>
      </c>
      <c r="F97" s="218" t="s">
        <v>1749</v>
      </c>
      <c r="G97" s="203">
        <v>88</v>
      </c>
      <c r="H97" s="217" t="s">
        <v>518</v>
      </c>
      <c r="I97" s="218" t="s">
        <v>83</v>
      </c>
      <c r="J97" s="218" t="s">
        <v>291</v>
      </c>
      <c r="K97" s="218" t="s">
        <v>1748</v>
      </c>
      <c r="L97" s="218" t="s">
        <v>531</v>
      </c>
      <c r="M97" s="218" t="s">
        <v>531</v>
      </c>
      <c r="N97" s="217" t="s">
        <v>1750</v>
      </c>
    </row>
    <row r="98" spans="1:14" x14ac:dyDescent="0.25">
      <c r="B98" s="76">
        <v>88</v>
      </c>
      <c r="C98" s="217" t="s">
        <v>460</v>
      </c>
      <c r="D98" s="217" t="s">
        <v>392</v>
      </c>
      <c r="E98" s="152">
        <v>5.7152777777777775E-2</v>
      </c>
      <c r="F98" s="218" t="s">
        <v>1621</v>
      </c>
      <c r="G98" s="203">
        <v>127</v>
      </c>
      <c r="H98" s="217" t="s">
        <v>519</v>
      </c>
      <c r="I98" s="218" t="s">
        <v>3</v>
      </c>
      <c r="J98" s="218" t="s">
        <v>292</v>
      </c>
      <c r="K98" s="218" t="s">
        <v>1752</v>
      </c>
      <c r="L98" s="218" t="s">
        <v>1475</v>
      </c>
      <c r="M98" s="218" t="s">
        <v>1751</v>
      </c>
      <c r="N98" s="217" t="s">
        <v>1753</v>
      </c>
    </row>
    <row r="99" spans="1:14" x14ac:dyDescent="0.25">
      <c r="B99" s="76">
        <v>89</v>
      </c>
      <c r="C99" s="217" t="s">
        <v>459</v>
      </c>
      <c r="D99" s="217" t="s">
        <v>464</v>
      </c>
      <c r="E99" s="152">
        <v>3.7222222222222219E-2</v>
      </c>
      <c r="F99" s="218" t="s">
        <v>1756</v>
      </c>
      <c r="G99" s="203">
        <v>36</v>
      </c>
      <c r="H99" s="217" t="s">
        <v>520</v>
      </c>
      <c r="I99" s="218" t="s">
        <v>3</v>
      </c>
      <c r="J99" s="218" t="s">
        <v>292</v>
      </c>
      <c r="K99" s="218" t="s">
        <v>1755</v>
      </c>
      <c r="L99" s="218" t="s">
        <v>1754</v>
      </c>
      <c r="M99" s="218" t="s">
        <v>1106</v>
      </c>
      <c r="N99" s="217" t="s">
        <v>1757</v>
      </c>
    </row>
    <row r="100" spans="1:14" x14ac:dyDescent="0.25">
      <c r="B100" s="76">
        <v>90</v>
      </c>
      <c r="C100" s="217" t="s">
        <v>390</v>
      </c>
      <c r="D100" s="217" t="s">
        <v>885</v>
      </c>
      <c r="E100" s="152">
        <v>4.0069444444444442E-2</v>
      </c>
      <c r="F100" s="218" t="s">
        <v>1628</v>
      </c>
      <c r="G100" s="203">
        <v>55</v>
      </c>
      <c r="H100" s="217" t="s">
        <v>507</v>
      </c>
      <c r="I100" s="218" t="s">
        <v>83</v>
      </c>
      <c r="J100" s="218" t="s">
        <v>291</v>
      </c>
      <c r="K100" s="218" t="s">
        <v>1758</v>
      </c>
      <c r="L100" s="218" t="s">
        <v>531</v>
      </c>
      <c r="M100" s="218" t="s">
        <v>531</v>
      </c>
      <c r="N100" s="217" t="s">
        <v>1759</v>
      </c>
    </row>
    <row r="101" spans="1:14" x14ac:dyDescent="0.25">
      <c r="A101" s="153" t="s">
        <v>309</v>
      </c>
      <c r="B101" s="153" t="s">
        <v>309</v>
      </c>
      <c r="C101" s="153" t="s">
        <v>309</v>
      </c>
      <c r="D101" s="153" t="s">
        <v>309</v>
      </c>
      <c r="E101" s="153" t="s">
        <v>309</v>
      </c>
      <c r="F101" s="153" t="s">
        <v>309</v>
      </c>
      <c r="G101" s="153" t="s">
        <v>309</v>
      </c>
      <c r="H101" s="153" t="s">
        <v>309</v>
      </c>
      <c r="I101" s="153" t="s">
        <v>309</v>
      </c>
      <c r="J101" s="224" t="s">
        <v>309</v>
      </c>
      <c r="K101" s="153" t="s">
        <v>309</v>
      </c>
      <c r="L101" s="153" t="s">
        <v>309</v>
      </c>
      <c r="M101" s="153" t="s">
        <v>309</v>
      </c>
      <c r="N101" s="153" t="s">
        <v>309</v>
      </c>
    </row>
  </sheetData>
  <sortState xmlns:xlrd2="http://schemas.microsoft.com/office/spreadsheetml/2017/richdata2" ref="A11:N100">
    <sortCondition ref="B11:B100"/>
    <sortCondition ref="J11:J100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P101"/>
  <sheetViews>
    <sheetView workbookViewId="0">
      <pane xSplit="1" ySplit="10" topLeftCell="B11" activePane="bottomRight" state="frozen"/>
      <selection pane="topRight" activeCell="B1" sqref="B1"/>
      <selection pane="bottomLeft" activeCell="A11" sqref="A11"/>
      <selection pane="bottomRight"/>
    </sheetView>
  </sheetViews>
  <sheetFormatPr defaultRowHeight="15" x14ac:dyDescent="0.25"/>
  <cols>
    <col min="1" max="1" width="1.7109375" customWidth="1"/>
    <col min="2" max="2" width="3.140625" style="76" bestFit="1" customWidth="1"/>
    <col min="3" max="3" width="38" bestFit="1" customWidth="1"/>
    <col min="4" max="4" width="38" style="166" bestFit="1" customWidth="1"/>
    <col min="5" max="5" width="8.7109375" style="203" bestFit="1" customWidth="1"/>
    <col min="6" max="6" width="4.5703125" style="203" bestFit="1" customWidth="1"/>
    <col min="7" max="7" width="7.5703125" style="203" bestFit="1" customWidth="1"/>
    <col min="8" max="8" width="56" style="166" bestFit="1" customWidth="1"/>
    <col min="9" max="9" width="7.140625" style="203" bestFit="1" customWidth="1"/>
    <col min="10" max="10" width="17.5703125" style="203" bestFit="1" customWidth="1"/>
    <col min="11" max="11" width="20.7109375" style="203" customWidth="1"/>
    <col min="12" max="12" width="8.42578125" style="203" bestFit="1" customWidth="1"/>
    <col min="13" max="13" width="7.5703125" style="203" bestFit="1" customWidth="1"/>
    <col min="14" max="14" width="68" style="166" bestFit="1" customWidth="1"/>
    <col min="15" max="16" width="9.140625" style="203"/>
  </cols>
  <sheetData>
    <row r="1" spans="1:16" s="1" customFormat="1" ht="18.75" x14ac:dyDescent="0.3">
      <c r="A1" s="1" t="s">
        <v>3073</v>
      </c>
      <c r="B1" s="231"/>
      <c r="D1" s="222"/>
      <c r="E1" s="221"/>
      <c r="F1" s="221"/>
      <c r="G1" s="221"/>
      <c r="H1" s="222"/>
      <c r="I1" s="221"/>
      <c r="J1" s="221"/>
      <c r="K1" s="221"/>
      <c r="L1" s="221"/>
      <c r="M1" s="221"/>
      <c r="N1" s="222"/>
      <c r="O1" s="221"/>
      <c r="P1" s="221"/>
    </row>
    <row r="4" spans="1:16" x14ac:dyDescent="0.25">
      <c r="D4" s="230" t="s">
        <v>780</v>
      </c>
      <c r="E4" s="203">
        <f>E5/3600</f>
        <v>1.0216666666666667</v>
      </c>
      <c r="G4" s="203">
        <f>G5/3600</f>
        <v>1.1775154320987655</v>
      </c>
      <c r="H4" s="225" t="s">
        <v>779</v>
      </c>
    </row>
    <row r="5" spans="1:16" x14ac:dyDescent="0.25">
      <c r="D5" s="230" t="s">
        <v>777</v>
      </c>
      <c r="E5" s="203">
        <f>3678</f>
        <v>3678</v>
      </c>
      <c r="G5" s="203">
        <f>3600+(G6*5)/90</f>
        <v>4239.0555555555557</v>
      </c>
      <c r="H5" s="166" t="s">
        <v>778</v>
      </c>
    </row>
    <row r="6" spans="1:16" x14ac:dyDescent="0.25">
      <c r="G6" s="201">
        <f>SUM(G11:G100)*2-41</f>
        <v>11503</v>
      </c>
      <c r="H6" s="166" t="s">
        <v>379</v>
      </c>
    </row>
    <row r="7" spans="1:16" x14ac:dyDescent="0.25">
      <c r="D7" s="230" t="s">
        <v>776</v>
      </c>
      <c r="E7" s="152">
        <f>SUM(E11:E100)/90</f>
        <v>4.2570730452674899E-2</v>
      </c>
      <c r="G7" s="226">
        <f>G6/(90*2)</f>
        <v>63.905555555555559</v>
      </c>
      <c r="H7" s="166" t="s">
        <v>378</v>
      </c>
    </row>
    <row r="9" spans="1:16" s="77" customFormat="1" x14ac:dyDescent="0.25">
      <c r="B9" s="78" t="s">
        <v>0</v>
      </c>
      <c r="C9" s="219" t="s">
        <v>256</v>
      </c>
      <c r="D9" s="227" t="s">
        <v>255</v>
      </c>
      <c r="E9" s="216" t="s">
        <v>257</v>
      </c>
      <c r="F9" s="216" t="s">
        <v>258</v>
      </c>
      <c r="G9" s="216" t="s">
        <v>129</v>
      </c>
      <c r="H9" s="191" t="s">
        <v>259</v>
      </c>
      <c r="I9" s="216" t="s">
        <v>260</v>
      </c>
      <c r="J9" s="220" t="s">
        <v>262</v>
      </c>
      <c r="K9" s="216" t="s">
        <v>261</v>
      </c>
      <c r="L9" s="220" t="s">
        <v>320</v>
      </c>
      <c r="M9" s="220" t="s">
        <v>321</v>
      </c>
      <c r="N9" s="191" t="s">
        <v>522</v>
      </c>
      <c r="O9" s="216"/>
      <c r="P9" s="216"/>
    </row>
    <row r="10" spans="1:16" s="77" customFormat="1" x14ac:dyDescent="0.25">
      <c r="B10" s="78"/>
      <c r="C10" s="219"/>
      <c r="D10" s="227"/>
      <c r="E10" s="216"/>
      <c r="F10" s="216"/>
      <c r="G10" s="216"/>
      <c r="H10" s="191"/>
      <c r="I10" s="216"/>
      <c r="J10" s="220"/>
      <c r="K10" s="216"/>
      <c r="L10" s="220"/>
      <c r="M10" s="220"/>
      <c r="N10" s="191"/>
      <c r="O10" s="216"/>
      <c r="P10" s="216"/>
    </row>
    <row r="11" spans="1:16" x14ac:dyDescent="0.25">
      <c r="B11" s="76">
        <v>1</v>
      </c>
      <c r="C11" s="217" t="s">
        <v>523</v>
      </c>
      <c r="D11" s="228" t="s">
        <v>524</v>
      </c>
      <c r="E11" s="152">
        <v>4.4224537037037041E-2</v>
      </c>
      <c r="F11" s="203" t="s">
        <v>527</v>
      </c>
      <c r="G11" s="203">
        <v>50</v>
      </c>
      <c r="H11" s="166" t="s">
        <v>529</v>
      </c>
      <c r="I11" s="218" t="s">
        <v>3</v>
      </c>
      <c r="J11" s="218" t="s">
        <v>292</v>
      </c>
      <c r="K11" s="203" t="s">
        <v>847</v>
      </c>
      <c r="L11" s="218" t="s">
        <v>525</v>
      </c>
      <c r="M11" s="218" t="s">
        <v>526</v>
      </c>
      <c r="N11" s="166" t="s">
        <v>528</v>
      </c>
    </row>
    <row r="12" spans="1:16" x14ac:dyDescent="0.25">
      <c r="B12" s="76">
        <v>2</v>
      </c>
      <c r="C12" s="217" t="s">
        <v>530</v>
      </c>
      <c r="D12" s="228" t="s">
        <v>394</v>
      </c>
      <c r="E12" s="152">
        <v>4.1736111111111113E-2</v>
      </c>
      <c r="F12" s="203" t="s">
        <v>532</v>
      </c>
      <c r="G12" s="203">
        <v>60</v>
      </c>
      <c r="H12" s="166" t="s">
        <v>534</v>
      </c>
      <c r="I12" s="218" t="s">
        <v>83</v>
      </c>
      <c r="J12" s="218" t="s">
        <v>291</v>
      </c>
      <c r="K12" s="203" t="s">
        <v>826</v>
      </c>
      <c r="L12" s="218" t="s">
        <v>531</v>
      </c>
      <c r="M12" s="218" t="s">
        <v>531</v>
      </c>
      <c r="N12" s="166" t="s">
        <v>533</v>
      </c>
    </row>
    <row r="13" spans="1:16" x14ac:dyDescent="0.25">
      <c r="B13" s="76">
        <v>3</v>
      </c>
      <c r="C13" s="217" t="s">
        <v>535</v>
      </c>
      <c r="D13" s="228" t="s">
        <v>536</v>
      </c>
      <c r="E13" s="152">
        <v>4.2627314814814819E-2</v>
      </c>
      <c r="F13" s="203" t="s">
        <v>539</v>
      </c>
      <c r="G13" s="203">
        <v>64</v>
      </c>
      <c r="H13" s="166" t="s">
        <v>541</v>
      </c>
      <c r="I13" s="218" t="s">
        <v>3</v>
      </c>
      <c r="J13" s="218" t="s">
        <v>292</v>
      </c>
      <c r="K13" s="203" t="s">
        <v>856</v>
      </c>
      <c r="L13" s="218" t="s">
        <v>537</v>
      </c>
      <c r="M13" s="218" t="s">
        <v>538</v>
      </c>
      <c r="N13" s="166" t="s">
        <v>540</v>
      </c>
    </row>
    <row r="14" spans="1:16" x14ac:dyDescent="0.25">
      <c r="B14" s="76">
        <v>4</v>
      </c>
      <c r="C14" s="217" t="s">
        <v>542</v>
      </c>
      <c r="D14" s="228" t="s">
        <v>393</v>
      </c>
      <c r="E14" s="152">
        <v>4.50462962962963E-2</v>
      </c>
      <c r="F14" s="203" t="s">
        <v>545</v>
      </c>
      <c r="G14" s="203">
        <v>75</v>
      </c>
      <c r="H14" s="166" t="s">
        <v>547</v>
      </c>
      <c r="I14" s="218" t="s">
        <v>3</v>
      </c>
      <c r="J14" s="218" t="s">
        <v>292</v>
      </c>
      <c r="K14" s="203" t="s">
        <v>862</v>
      </c>
      <c r="L14" s="218" t="s">
        <v>543</v>
      </c>
      <c r="M14" s="218" t="s">
        <v>544</v>
      </c>
      <c r="N14" s="166" t="s">
        <v>546</v>
      </c>
    </row>
    <row r="15" spans="1:16" x14ac:dyDescent="0.25">
      <c r="B15" s="76">
        <v>5</v>
      </c>
      <c r="C15" s="217" t="s">
        <v>548</v>
      </c>
      <c r="D15" s="228" t="s">
        <v>549</v>
      </c>
      <c r="E15" s="152">
        <v>3.1655092592592596E-2</v>
      </c>
      <c r="F15" s="203" t="s">
        <v>552</v>
      </c>
      <c r="G15" s="203">
        <v>36</v>
      </c>
      <c r="H15" s="166" t="s">
        <v>554</v>
      </c>
      <c r="I15" s="218" t="s">
        <v>4</v>
      </c>
      <c r="J15" s="218" t="s">
        <v>292</v>
      </c>
      <c r="K15" s="203" t="s">
        <v>781</v>
      </c>
      <c r="L15" s="218" t="s">
        <v>550</v>
      </c>
      <c r="M15" s="218" t="s">
        <v>551</v>
      </c>
      <c r="N15" s="166" t="s">
        <v>553</v>
      </c>
    </row>
    <row r="16" spans="1:16" x14ac:dyDescent="0.25">
      <c r="B16" s="76">
        <v>6</v>
      </c>
      <c r="C16" s="217" t="s">
        <v>524</v>
      </c>
      <c r="D16" s="228" t="s">
        <v>549</v>
      </c>
      <c r="E16" s="152">
        <v>3.8564814814814816E-2</v>
      </c>
      <c r="F16" s="203" t="s">
        <v>557</v>
      </c>
      <c r="G16" s="203">
        <v>43</v>
      </c>
      <c r="H16" s="166" t="s">
        <v>559</v>
      </c>
      <c r="I16" s="218" t="s">
        <v>3</v>
      </c>
      <c r="J16" s="218" t="s">
        <v>292</v>
      </c>
      <c r="K16" s="203" t="s">
        <v>843</v>
      </c>
      <c r="L16" s="218" t="s">
        <v>555</v>
      </c>
      <c r="M16" s="218" t="s">
        <v>556</v>
      </c>
      <c r="N16" s="166" t="s">
        <v>558</v>
      </c>
    </row>
    <row r="17" spans="2:14" x14ac:dyDescent="0.25">
      <c r="B17" s="76">
        <v>7</v>
      </c>
      <c r="C17" s="217" t="s">
        <v>393</v>
      </c>
      <c r="D17" s="228" t="s">
        <v>548</v>
      </c>
      <c r="E17" s="152">
        <v>3.7835648148148153E-2</v>
      </c>
      <c r="F17" s="203" t="s">
        <v>560</v>
      </c>
      <c r="G17" s="203">
        <v>52</v>
      </c>
      <c r="H17" s="166" t="s">
        <v>562</v>
      </c>
      <c r="I17" s="218" t="s">
        <v>83</v>
      </c>
      <c r="J17" s="218" t="s">
        <v>291</v>
      </c>
      <c r="K17" s="203" t="s">
        <v>813</v>
      </c>
      <c r="L17" s="218" t="s">
        <v>531</v>
      </c>
      <c r="M17" s="218" t="s">
        <v>531</v>
      </c>
      <c r="N17" s="166" t="s">
        <v>561</v>
      </c>
    </row>
    <row r="18" spans="2:14" x14ac:dyDescent="0.25">
      <c r="B18" s="76">
        <v>8</v>
      </c>
      <c r="C18" s="217" t="s">
        <v>536</v>
      </c>
      <c r="D18" s="228" t="s">
        <v>542</v>
      </c>
      <c r="E18" s="152">
        <v>3.982638888888889E-2</v>
      </c>
      <c r="F18" s="203" t="s">
        <v>565</v>
      </c>
      <c r="G18" s="203">
        <v>69</v>
      </c>
      <c r="H18" s="166" t="s">
        <v>567</v>
      </c>
      <c r="I18" s="218" t="s">
        <v>3</v>
      </c>
      <c r="J18" s="218" t="s">
        <v>292</v>
      </c>
      <c r="K18" s="203" t="s">
        <v>860</v>
      </c>
      <c r="L18" s="218" t="s">
        <v>563</v>
      </c>
      <c r="M18" s="218" t="s">
        <v>564</v>
      </c>
      <c r="N18" s="166" t="s">
        <v>566</v>
      </c>
    </row>
    <row r="19" spans="2:14" x14ac:dyDescent="0.25">
      <c r="B19" s="76">
        <v>9</v>
      </c>
      <c r="C19" s="217" t="s">
        <v>394</v>
      </c>
      <c r="D19" s="228" t="s">
        <v>535</v>
      </c>
      <c r="E19" s="152">
        <v>4.4305555555555549E-2</v>
      </c>
      <c r="F19" s="203" t="s">
        <v>263</v>
      </c>
      <c r="G19" s="203">
        <v>75</v>
      </c>
      <c r="H19" s="166" t="s">
        <v>571</v>
      </c>
      <c r="I19" s="218" t="s">
        <v>4</v>
      </c>
      <c r="J19" s="218" t="s">
        <v>292</v>
      </c>
      <c r="K19" s="203" t="s">
        <v>792</v>
      </c>
      <c r="L19" s="218" t="s">
        <v>568</v>
      </c>
      <c r="M19" s="218" t="s">
        <v>569</v>
      </c>
      <c r="N19" s="166" t="s">
        <v>570</v>
      </c>
    </row>
    <row r="20" spans="2:14" x14ac:dyDescent="0.25">
      <c r="B20" s="76">
        <v>10</v>
      </c>
      <c r="C20" s="217" t="s">
        <v>523</v>
      </c>
      <c r="D20" s="228" t="s">
        <v>530</v>
      </c>
      <c r="E20" s="152">
        <v>4.7361111111111111E-2</v>
      </c>
      <c r="F20" s="203" t="s">
        <v>573</v>
      </c>
      <c r="G20" s="203">
        <v>59</v>
      </c>
      <c r="H20" s="166" t="s">
        <v>515</v>
      </c>
      <c r="I20" s="218" t="s">
        <v>3</v>
      </c>
      <c r="J20" s="218" t="s">
        <v>292</v>
      </c>
      <c r="K20" s="203" t="s">
        <v>852</v>
      </c>
      <c r="L20" s="218" t="s">
        <v>572</v>
      </c>
      <c r="M20" s="218" t="s">
        <v>306</v>
      </c>
      <c r="N20" s="166" t="s">
        <v>574</v>
      </c>
    </row>
    <row r="21" spans="2:14" x14ac:dyDescent="0.25">
      <c r="B21" s="76">
        <v>11</v>
      </c>
      <c r="C21" s="217" t="s">
        <v>530</v>
      </c>
      <c r="D21" s="228" t="s">
        <v>524</v>
      </c>
      <c r="E21" s="152">
        <v>4.0196759259259258E-2</v>
      </c>
      <c r="F21" s="203" t="s">
        <v>575</v>
      </c>
      <c r="G21" s="203">
        <v>42</v>
      </c>
      <c r="H21" s="166" t="s">
        <v>469</v>
      </c>
      <c r="I21" s="218" t="s">
        <v>83</v>
      </c>
      <c r="J21" s="218" t="s">
        <v>291</v>
      </c>
      <c r="K21" s="203" t="s">
        <v>805</v>
      </c>
      <c r="L21" s="218" t="s">
        <v>531</v>
      </c>
      <c r="M21" s="218" t="s">
        <v>531</v>
      </c>
      <c r="N21" s="166" t="s">
        <v>576</v>
      </c>
    </row>
    <row r="22" spans="2:14" x14ac:dyDescent="0.25">
      <c r="B22" s="76">
        <v>12</v>
      </c>
      <c r="C22" s="217" t="s">
        <v>535</v>
      </c>
      <c r="D22" s="228" t="s">
        <v>523</v>
      </c>
      <c r="E22" s="152">
        <v>5.1435185185185188E-2</v>
      </c>
      <c r="F22" s="203" t="s">
        <v>311</v>
      </c>
      <c r="G22" s="203">
        <v>86</v>
      </c>
      <c r="H22" s="166" t="s">
        <v>580</v>
      </c>
      <c r="I22" s="218" t="s">
        <v>4</v>
      </c>
      <c r="J22" s="218" t="s">
        <v>292</v>
      </c>
      <c r="K22" s="203" t="s">
        <v>793</v>
      </c>
      <c r="L22" s="218" t="s">
        <v>577</v>
      </c>
      <c r="M22" s="218" t="s">
        <v>578</v>
      </c>
      <c r="N22" s="166" t="s">
        <v>579</v>
      </c>
    </row>
    <row r="23" spans="2:14" x14ac:dyDescent="0.25">
      <c r="B23" s="76">
        <v>13</v>
      </c>
      <c r="C23" s="217" t="s">
        <v>542</v>
      </c>
      <c r="D23" s="228" t="s">
        <v>394</v>
      </c>
      <c r="E23" s="152">
        <v>3.079861111111111E-2</v>
      </c>
      <c r="F23" s="203" t="s">
        <v>581</v>
      </c>
      <c r="G23" s="203">
        <v>34</v>
      </c>
      <c r="H23" s="166" t="s">
        <v>583</v>
      </c>
      <c r="I23" s="218" t="s">
        <v>83</v>
      </c>
      <c r="J23" s="218" t="s">
        <v>290</v>
      </c>
      <c r="K23" s="203" t="s">
        <v>797</v>
      </c>
      <c r="L23" s="218" t="s">
        <v>531</v>
      </c>
      <c r="M23" s="218" t="s">
        <v>531</v>
      </c>
      <c r="N23" s="166" t="s">
        <v>582</v>
      </c>
    </row>
    <row r="24" spans="2:14" x14ac:dyDescent="0.25">
      <c r="B24" s="76">
        <v>14</v>
      </c>
      <c r="C24" s="217" t="s">
        <v>548</v>
      </c>
      <c r="D24" s="228" t="s">
        <v>536</v>
      </c>
      <c r="E24" s="152">
        <v>4.4155092592592593E-2</v>
      </c>
      <c r="F24" s="203" t="s">
        <v>263</v>
      </c>
      <c r="G24" s="203">
        <v>60</v>
      </c>
      <c r="H24" s="166" t="s">
        <v>587</v>
      </c>
      <c r="I24" s="218" t="s">
        <v>3</v>
      </c>
      <c r="J24" s="218" t="s">
        <v>292</v>
      </c>
      <c r="K24" s="203" t="s">
        <v>853</v>
      </c>
      <c r="L24" s="218" t="s">
        <v>584</v>
      </c>
      <c r="M24" s="218" t="s">
        <v>585</v>
      </c>
      <c r="N24" s="166" t="s">
        <v>586</v>
      </c>
    </row>
    <row r="25" spans="2:14" x14ac:dyDescent="0.25">
      <c r="B25" s="76">
        <v>15</v>
      </c>
      <c r="C25" s="217" t="s">
        <v>549</v>
      </c>
      <c r="D25" s="228" t="s">
        <v>393</v>
      </c>
      <c r="E25" s="152">
        <v>3.4050925925925922E-2</v>
      </c>
      <c r="F25" s="203" t="s">
        <v>263</v>
      </c>
      <c r="G25" s="203">
        <v>38</v>
      </c>
      <c r="H25" s="166" t="s">
        <v>590</v>
      </c>
      <c r="I25" s="218" t="s">
        <v>83</v>
      </c>
      <c r="J25" s="218" t="s">
        <v>291</v>
      </c>
      <c r="K25" s="203" t="s">
        <v>801</v>
      </c>
      <c r="L25" s="218" t="s">
        <v>531</v>
      </c>
      <c r="M25" s="218" t="s">
        <v>588</v>
      </c>
      <c r="N25" s="166" t="s">
        <v>589</v>
      </c>
    </row>
    <row r="26" spans="2:14" x14ac:dyDescent="0.25">
      <c r="B26" s="76">
        <v>16</v>
      </c>
      <c r="C26" s="217" t="s">
        <v>524</v>
      </c>
      <c r="D26" s="228" t="s">
        <v>393</v>
      </c>
      <c r="E26" s="152">
        <v>5.0648148148148144E-2</v>
      </c>
      <c r="F26" s="203" t="s">
        <v>324</v>
      </c>
      <c r="G26" s="203">
        <v>90</v>
      </c>
      <c r="H26" s="166" t="s">
        <v>594</v>
      </c>
      <c r="I26" s="218" t="s">
        <v>3</v>
      </c>
      <c r="J26" s="218" t="s">
        <v>292</v>
      </c>
      <c r="K26" s="203" t="s">
        <v>869</v>
      </c>
      <c r="L26" s="218" t="s">
        <v>591</v>
      </c>
      <c r="M26" s="218" t="s">
        <v>592</v>
      </c>
      <c r="N26" s="166" t="s">
        <v>593</v>
      </c>
    </row>
    <row r="27" spans="2:14" x14ac:dyDescent="0.25">
      <c r="B27" s="76">
        <v>17</v>
      </c>
      <c r="C27" s="217" t="s">
        <v>536</v>
      </c>
      <c r="D27" s="228" t="s">
        <v>549</v>
      </c>
      <c r="E27" s="152">
        <v>4.4386574074074071E-2</v>
      </c>
      <c r="F27" s="203" t="s">
        <v>596</v>
      </c>
      <c r="G27" s="203">
        <v>65</v>
      </c>
      <c r="H27" s="166" t="s">
        <v>598</v>
      </c>
      <c r="I27" s="218" t="s">
        <v>83</v>
      </c>
      <c r="J27" s="218" t="s">
        <v>293</v>
      </c>
      <c r="K27" s="203" t="s">
        <v>830</v>
      </c>
      <c r="L27" s="218" t="s">
        <v>595</v>
      </c>
      <c r="M27" s="218" t="s">
        <v>531</v>
      </c>
      <c r="N27" s="166" t="s">
        <v>597</v>
      </c>
    </row>
    <row r="28" spans="2:14" x14ac:dyDescent="0.25">
      <c r="B28" s="76">
        <v>18</v>
      </c>
      <c r="C28" s="217" t="s">
        <v>394</v>
      </c>
      <c r="D28" s="228" t="s">
        <v>548</v>
      </c>
      <c r="E28" s="152">
        <v>4.762731481481481E-2</v>
      </c>
      <c r="F28" s="203" t="s">
        <v>324</v>
      </c>
      <c r="G28" s="203">
        <v>79</v>
      </c>
      <c r="H28" s="166" t="s">
        <v>368</v>
      </c>
      <c r="I28" s="218" t="s">
        <v>3</v>
      </c>
      <c r="J28" s="218" t="s">
        <v>292</v>
      </c>
      <c r="K28" s="203" t="s">
        <v>865</v>
      </c>
      <c r="L28" s="218" t="s">
        <v>599</v>
      </c>
      <c r="M28" s="218" t="s">
        <v>600</v>
      </c>
      <c r="N28" s="166" t="s">
        <v>601</v>
      </c>
    </row>
    <row r="29" spans="2:14" x14ac:dyDescent="0.25">
      <c r="B29" s="76">
        <v>19</v>
      </c>
      <c r="C29" s="217" t="s">
        <v>523</v>
      </c>
      <c r="D29" s="228" t="s">
        <v>542</v>
      </c>
      <c r="E29" s="152">
        <v>3.8055555555555558E-2</v>
      </c>
      <c r="F29" s="203" t="s">
        <v>278</v>
      </c>
      <c r="G29" s="203">
        <v>48</v>
      </c>
      <c r="H29" s="166" t="s">
        <v>603</v>
      </c>
      <c r="I29" s="218" t="s">
        <v>83</v>
      </c>
      <c r="J29" s="218" t="s">
        <v>290</v>
      </c>
      <c r="K29" s="203" t="s">
        <v>809</v>
      </c>
      <c r="L29" s="218" t="s">
        <v>531</v>
      </c>
      <c r="M29" s="218" t="s">
        <v>531</v>
      </c>
      <c r="N29" s="166" t="s">
        <v>602</v>
      </c>
    </row>
    <row r="30" spans="2:14" x14ac:dyDescent="0.25">
      <c r="B30" s="76">
        <v>20</v>
      </c>
      <c r="C30" s="217" t="s">
        <v>530</v>
      </c>
      <c r="D30" s="228" t="s">
        <v>535</v>
      </c>
      <c r="E30" s="152">
        <v>5.1157407407407408E-2</v>
      </c>
      <c r="F30" s="203" t="s">
        <v>324</v>
      </c>
      <c r="G30" s="203">
        <v>91</v>
      </c>
      <c r="H30" s="166" t="s">
        <v>606</v>
      </c>
      <c r="I30" s="218" t="s">
        <v>4</v>
      </c>
      <c r="J30" s="218" t="s">
        <v>292</v>
      </c>
      <c r="K30" s="203" t="s">
        <v>794</v>
      </c>
      <c r="L30" s="218" t="s">
        <v>604</v>
      </c>
      <c r="M30" s="218" t="s">
        <v>326</v>
      </c>
      <c r="N30" s="166" t="s">
        <v>605</v>
      </c>
    </row>
    <row r="31" spans="2:14" x14ac:dyDescent="0.25">
      <c r="B31" s="76">
        <v>21</v>
      </c>
      <c r="C31" s="217" t="s">
        <v>535</v>
      </c>
      <c r="D31" s="228" t="s">
        <v>524</v>
      </c>
      <c r="E31" s="152">
        <v>3.9583333333333331E-2</v>
      </c>
      <c r="F31" s="203" t="s">
        <v>607</v>
      </c>
      <c r="G31" s="203">
        <v>59</v>
      </c>
      <c r="H31" s="166" t="s">
        <v>609</v>
      </c>
      <c r="I31" s="218" t="s">
        <v>83</v>
      </c>
      <c r="J31" s="218" t="s">
        <v>290</v>
      </c>
      <c r="K31" s="203" t="s">
        <v>824</v>
      </c>
      <c r="L31" s="218" t="s">
        <v>531</v>
      </c>
      <c r="M31" s="218" t="s">
        <v>531</v>
      </c>
      <c r="N31" s="166" t="s">
        <v>608</v>
      </c>
    </row>
    <row r="32" spans="2:14" x14ac:dyDescent="0.25">
      <c r="B32" s="76">
        <v>22</v>
      </c>
      <c r="C32" s="217" t="s">
        <v>542</v>
      </c>
      <c r="D32" s="228" t="s">
        <v>530</v>
      </c>
      <c r="E32" s="152">
        <v>4.5150462962962962E-2</v>
      </c>
      <c r="F32" s="203" t="s">
        <v>611</v>
      </c>
      <c r="G32" s="203">
        <v>67</v>
      </c>
      <c r="H32" s="166" t="s">
        <v>613</v>
      </c>
      <c r="I32" s="218" t="s">
        <v>3</v>
      </c>
      <c r="J32" s="218" t="s">
        <v>292</v>
      </c>
      <c r="K32" s="203" t="s">
        <v>859</v>
      </c>
      <c r="L32" s="218" t="s">
        <v>610</v>
      </c>
      <c r="M32" s="218" t="s">
        <v>306</v>
      </c>
      <c r="N32" s="166" t="s">
        <v>612</v>
      </c>
    </row>
    <row r="33" spans="2:14" x14ac:dyDescent="0.25">
      <c r="B33" s="76">
        <v>23</v>
      </c>
      <c r="C33" s="217" t="s">
        <v>548</v>
      </c>
      <c r="D33" s="228" t="s">
        <v>523</v>
      </c>
      <c r="E33" s="152">
        <v>4.6446759259259257E-2</v>
      </c>
      <c r="F33" s="203" t="s">
        <v>616</v>
      </c>
      <c r="G33" s="203">
        <v>65</v>
      </c>
      <c r="H33" s="166" t="s">
        <v>618</v>
      </c>
      <c r="I33" s="218" t="s">
        <v>4</v>
      </c>
      <c r="J33" s="218" t="s">
        <v>292</v>
      </c>
      <c r="K33" s="203" t="s">
        <v>789</v>
      </c>
      <c r="L33" s="218" t="s">
        <v>614</v>
      </c>
      <c r="M33" s="218" t="s">
        <v>615</v>
      </c>
      <c r="N33" s="166" t="s">
        <v>617</v>
      </c>
    </row>
    <row r="34" spans="2:14" x14ac:dyDescent="0.25">
      <c r="B34" s="76">
        <v>24</v>
      </c>
      <c r="C34" s="217" t="s">
        <v>549</v>
      </c>
      <c r="D34" s="228" t="s">
        <v>394</v>
      </c>
      <c r="E34" s="152">
        <v>3.90625E-2</v>
      </c>
      <c r="F34" s="203" t="s">
        <v>274</v>
      </c>
      <c r="G34" s="203">
        <v>45</v>
      </c>
      <c r="H34" s="166" t="s">
        <v>620</v>
      </c>
      <c r="I34" s="218" t="s">
        <v>83</v>
      </c>
      <c r="J34" s="218" t="s">
        <v>291</v>
      </c>
      <c r="K34" s="203" t="s">
        <v>807</v>
      </c>
      <c r="L34" s="218" t="s">
        <v>531</v>
      </c>
      <c r="M34" s="218" t="s">
        <v>531</v>
      </c>
      <c r="N34" s="166" t="s">
        <v>619</v>
      </c>
    </row>
    <row r="35" spans="2:14" x14ac:dyDescent="0.25">
      <c r="B35" s="76">
        <v>25</v>
      </c>
      <c r="C35" s="217" t="s">
        <v>393</v>
      </c>
      <c r="D35" s="228" t="s">
        <v>536</v>
      </c>
      <c r="E35" s="152">
        <v>3.8287037037037036E-2</v>
      </c>
      <c r="F35" s="203" t="s">
        <v>623</v>
      </c>
      <c r="G35" s="203">
        <v>61</v>
      </c>
      <c r="H35" s="166" t="s">
        <v>625</v>
      </c>
      <c r="I35" s="218" t="s">
        <v>3</v>
      </c>
      <c r="J35" s="218" t="s">
        <v>293</v>
      </c>
      <c r="K35" s="203" t="s">
        <v>854</v>
      </c>
      <c r="L35" s="218" t="s">
        <v>621</v>
      </c>
      <c r="M35" s="218" t="s">
        <v>622</v>
      </c>
      <c r="N35" s="166" t="s">
        <v>624</v>
      </c>
    </row>
    <row r="36" spans="2:14" x14ac:dyDescent="0.25">
      <c r="B36" s="76">
        <v>26</v>
      </c>
      <c r="C36" s="217" t="s">
        <v>524</v>
      </c>
      <c r="D36" s="228" t="s">
        <v>536</v>
      </c>
      <c r="E36" s="152">
        <v>3.5011574074074077E-2</v>
      </c>
      <c r="F36" s="203" t="s">
        <v>627</v>
      </c>
      <c r="G36" s="203">
        <v>52</v>
      </c>
      <c r="H36" s="166" t="s">
        <v>629</v>
      </c>
      <c r="I36" s="218" t="s">
        <v>83</v>
      </c>
      <c r="J36" s="218" t="s">
        <v>293</v>
      </c>
      <c r="K36" s="203" t="s">
        <v>812</v>
      </c>
      <c r="L36" s="218" t="s">
        <v>531</v>
      </c>
      <c r="M36" s="218" t="s">
        <v>626</v>
      </c>
      <c r="N36" s="166" t="s">
        <v>628</v>
      </c>
    </row>
    <row r="37" spans="2:14" x14ac:dyDescent="0.25">
      <c r="B37" s="76">
        <v>27</v>
      </c>
      <c r="C37" s="217" t="s">
        <v>394</v>
      </c>
      <c r="D37" s="228" t="s">
        <v>393</v>
      </c>
      <c r="E37" s="152">
        <v>3.5405092592592592E-2</v>
      </c>
      <c r="F37" s="203" t="s">
        <v>357</v>
      </c>
      <c r="G37" s="203">
        <v>41</v>
      </c>
      <c r="H37" s="166" t="s">
        <v>633</v>
      </c>
      <c r="I37" s="218" t="s">
        <v>4</v>
      </c>
      <c r="J37" s="218" t="s">
        <v>292</v>
      </c>
      <c r="K37" s="203" t="s">
        <v>783</v>
      </c>
      <c r="L37" s="218" t="s">
        <v>630</v>
      </c>
      <c r="M37" s="218" t="s">
        <v>631</v>
      </c>
      <c r="N37" s="166" t="s">
        <v>632</v>
      </c>
    </row>
    <row r="38" spans="2:14" x14ac:dyDescent="0.25">
      <c r="B38" s="76">
        <v>28</v>
      </c>
      <c r="C38" s="217" t="s">
        <v>523</v>
      </c>
      <c r="D38" s="228" t="s">
        <v>549</v>
      </c>
      <c r="E38" s="152">
        <v>5.0497685185185187E-2</v>
      </c>
      <c r="F38" s="203" t="s">
        <v>279</v>
      </c>
      <c r="G38" s="203">
        <v>77</v>
      </c>
      <c r="H38" s="166" t="s">
        <v>637</v>
      </c>
      <c r="I38" s="218" t="s">
        <v>3</v>
      </c>
      <c r="J38" s="218" t="s">
        <v>292</v>
      </c>
      <c r="K38" s="203" t="s">
        <v>864</v>
      </c>
      <c r="L38" s="218" t="s">
        <v>634</v>
      </c>
      <c r="M38" s="218" t="s">
        <v>635</v>
      </c>
      <c r="N38" s="166" t="s">
        <v>636</v>
      </c>
    </row>
    <row r="39" spans="2:14" x14ac:dyDescent="0.25">
      <c r="B39" s="76">
        <v>29</v>
      </c>
      <c r="C39" s="217" t="s">
        <v>530</v>
      </c>
      <c r="D39" s="228" t="s">
        <v>548</v>
      </c>
      <c r="E39" s="152">
        <v>5.5648148148148148E-2</v>
      </c>
      <c r="F39" s="203" t="s">
        <v>638</v>
      </c>
      <c r="G39" s="203">
        <v>126</v>
      </c>
      <c r="H39" s="166" t="s">
        <v>640</v>
      </c>
      <c r="I39" s="218" t="s">
        <v>83</v>
      </c>
      <c r="J39" s="218" t="s">
        <v>290</v>
      </c>
      <c r="K39" s="203" t="s">
        <v>838</v>
      </c>
      <c r="L39" s="218" t="s">
        <v>531</v>
      </c>
      <c r="M39" s="218" t="s">
        <v>531</v>
      </c>
      <c r="N39" s="166" t="s">
        <v>639</v>
      </c>
    </row>
    <row r="40" spans="2:14" x14ac:dyDescent="0.25">
      <c r="B40" s="76">
        <v>30</v>
      </c>
      <c r="C40" s="217" t="s">
        <v>535</v>
      </c>
      <c r="D40" s="228" t="s">
        <v>542</v>
      </c>
      <c r="E40" s="152">
        <v>4.8437500000000001E-2</v>
      </c>
      <c r="F40" s="203" t="s">
        <v>643</v>
      </c>
      <c r="G40" s="203">
        <v>87</v>
      </c>
      <c r="H40" s="166" t="s">
        <v>645</v>
      </c>
      <c r="I40" s="218" t="s">
        <v>3</v>
      </c>
      <c r="J40" s="218" t="s">
        <v>293</v>
      </c>
      <c r="K40" s="203" t="s">
        <v>868</v>
      </c>
      <c r="L40" s="218" t="s">
        <v>641</v>
      </c>
      <c r="M40" s="218" t="s">
        <v>642</v>
      </c>
      <c r="N40" s="166" t="s">
        <v>644</v>
      </c>
    </row>
    <row r="41" spans="2:14" x14ac:dyDescent="0.25">
      <c r="B41" s="76">
        <v>31</v>
      </c>
      <c r="C41" s="217" t="s">
        <v>542</v>
      </c>
      <c r="D41" s="228" t="s">
        <v>524</v>
      </c>
      <c r="E41" s="152">
        <v>4.3009259259259254E-2</v>
      </c>
      <c r="F41" s="203" t="s">
        <v>647</v>
      </c>
      <c r="G41" s="203">
        <v>65</v>
      </c>
      <c r="H41" s="166" t="s">
        <v>649</v>
      </c>
      <c r="I41" s="218" t="s">
        <v>83</v>
      </c>
      <c r="J41" s="218" t="s">
        <v>293</v>
      </c>
      <c r="K41" s="203" t="s">
        <v>831</v>
      </c>
      <c r="L41" s="218" t="s">
        <v>646</v>
      </c>
      <c r="M41" s="218" t="s">
        <v>531</v>
      </c>
      <c r="N41" s="166" t="s">
        <v>648</v>
      </c>
    </row>
    <row r="42" spans="2:14" x14ac:dyDescent="0.25">
      <c r="B42" s="76">
        <v>32</v>
      </c>
      <c r="C42" s="217" t="s">
        <v>548</v>
      </c>
      <c r="D42" s="228" t="s">
        <v>535</v>
      </c>
      <c r="E42" s="152">
        <v>4.1273148148148149E-2</v>
      </c>
      <c r="F42" s="203" t="s">
        <v>650</v>
      </c>
      <c r="G42" s="203">
        <v>54</v>
      </c>
      <c r="H42" s="166" t="s">
        <v>652</v>
      </c>
      <c r="I42" s="218" t="s">
        <v>83</v>
      </c>
      <c r="J42" s="218" t="s">
        <v>290</v>
      </c>
      <c r="K42" s="203" t="s">
        <v>818</v>
      </c>
      <c r="L42" s="218" t="s">
        <v>531</v>
      </c>
      <c r="M42" s="218" t="s">
        <v>531</v>
      </c>
      <c r="N42" s="166" t="s">
        <v>651</v>
      </c>
    </row>
    <row r="43" spans="2:14" x14ac:dyDescent="0.25">
      <c r="B43" s="76">
        <v>33</v>
      </c>
      <c r="C43" s="217" t="s">
        <v>549</v>
      </c>
      <c r="D43" s="228" t="s">
        <v>530</v>
      </c>
      <c r="E43" s="152">
        <v>4.6956018518518522E-2</v>
      </c>
      <c r="F43" s="203" t="s">
        <v>276</v>
      </c>
      <c r="G43" s="203">
        <v>64</v>
      </c>
      <c r="H43" s="166" t="s">
        <v>656</v>
      </c>
      <c r="I43" s="218" t="s">
        <v>3</v>
      </c>
      <c r="J43" s="218" t="s">
        <v>292</v>
      </c>
      <c r="K43" s="203" t="s">
        <v>857</v>
      </c>
      <c r="L43" s="218" t="s">
        <v>653</v>
      </c>
      <c r="M43" s="218" t="s">
        <v>654</v>
      </c>
      <c r="N43" s="166" t="s">
        <v>655</v>
      </c>
    </row>
    <row r="44" spans="2:14" x14ac:dyDescent="0.25">
      <c r="B44" s="76">
        <v>34</v>
      </c>
      <c r="C44" s="217" t="s">
        <v>393</v>
      </c>
      <c r="D44" s="228" t="s">
        <v>523</v>
      </c>
      <c r="E44" s="152">
        <v>4.628472222222222E-2</v>
      </c>
      <c r="F44" s="203" t="s">
        <v>659</v>
      </c>
      <c r="G44" s="203">
        <v>65</v>
      </c>
      <c r="H44" s="166" t="s">
        <v>661</v>
      </c>
      <c r="I44" s="218" t="s">
        <v>4</v>
      </c>
      <c r="J44" s="218" t="s">
        <v>292</v>
      </c>
      <c r="K44" s="203" t="s">
        <v>790</v>
      </c>
      <c r="L44" s="218" t="s">
        <v>657</v>
      </c>
      <c r="M44" s="218" t="s">
        <v>658</v>
      </c>
      <c r="N44" s="166" t="s">
        <v>660</v>
      </c>
    </row>
    <row r="45" spans="2:14" x14ac:dyDescent="0.25">
      <c r="B45" s="76">
        <v>35</v>
      </c>
      <c r="C45" s="217" t="s">
        <v>536</v>
      </c>
      <c r="D45" s="228" t="s">
        <v>394</v>
      </c>
      <c r="E45" s="152">
        <v>3.349537037037037E-2</v>
      </c>
      <c r="F45" s="203" t="s">
        <v>650</v>
      </c>
      <c r="G45" s="203">
        <v>41</v>
      </c>
      <c r="H45" s="166" t="s">
        <v>280</v>
      </c>
      <c r="I45" s="218" t="s">
        <v>83</v>
      </c>
      <c r="J45" s="218" t="s">
        <v>291</v>
      </c>
      <c r="K45" s="203" t="s">
        <v>803</v>
      </c>
      <c r="L45" s="218" t="s">
        <v>662</v>
      </c>
      <c r="M45" s="218" t="s">
        <v>531</v>
      </c>
      <c r="N45" s="166" t="s">
        <v>663</v>
      </c>
    </row>
    <row r="46" spans="2:14" x14ac:dyDescent="0.25">
      <c r="B46" s="76">
        <v>36</v>
      </c>
      <c r="C46" s="217" t="s">
        <v>524</v>
      </c>
      <c r="D46" s="228" t="s">
        <v>394</v>
      </c>
      <c r="E46" s="152">
        <v>3.2523148148148148E-2</v>
      </c>
      <c r="F46" s="203" t="s">
        <v>664</v>
      </c>
      <c r="G46" s="203">
        <v>34</v>
      </c>
      <c r="H46" s="166" t="s">
        <v>666</v>
      </c>
      <c r="I46" s="218" t="s">
        <v>83</v>
      </c>
      <c r="J46" s="218" t="s">
        <v>290</v>
      </c>
      <c r="K46" s="203" t="s">
        <v>798</v>
      </c>
      <c r="L46" s="218" t="s">
        <v>531</v>
      </c>
      <c r="M46" s="218" t="s">
        <v>531</v>
      </c>
      <c r="N46" s="166" t="s">
        <v>665</v>
      </c>
    </row>
    <row r="47" spans="2:14" x14ac:dyDescent="0.25">
      <c r="B47" s="76">
        <v>37</v>
      </c>
      <c r="C47" s="217" t="s">
        <v>523</v>
      </c>
      <c r="D47" s="228" t="s">
        <v>536</v>
      </c>
      <c r="E47" s="152">
        <v>4.5497685185185183E-2</v>
      </c>
      <c r="F47" s="203" t="s">
        <v>669</v>
      </c>
      <c r="G47" s="203">
        <v>61</v>
      </c>
      <c r="H47" s="166" t="s">
        <v>671</v>
      </c>
      <c r="I47" s="218" t="s">
        <v>3</v>
      </c>
      <c r="J47" s="218" t="s">
        <v>292</v>
      </c>
      <c r="K47" s="203" t="s">
        <v>855</v>
      </c>
      <c r="L47" s="218" t="s">
        <v>667</v>
      </c>
      <c r="M47" s="218" t="s">
        <v>668</v>
      </c>
      <c r="N47" s="166" t="s">
        <v>670</v>
      </c>
    </row>
    <row r="48" spans="2:14" x14ac:dyDescent="0.25">
      <c r="B48" s="76">
        <v>38</v>
      </c>
      <c r="C48" s="217" t="s">
        <v>530</v>
      </c>
      <c r="D48" s="228" t="s">
        <v>393</v>
      </c>
      <c r="E48" s="152">
        <v>4.1377314814814818E-2</v>
      </c>
      <c r="F48" s="203" t="s">
        <v>672</v>
      </c>
      <c r="G48" s="203">
        <v>58</v>
      </c>
      <c r="H48" s="166" t="s">
        <v>674</v>
      </c>
      <c r="I48" s="218" t="s">
        <v>83</v>
      </c>
      <c r="J48" s="218" t="s">
        <v>291</v>
      </c>
      <c r="K48" s="203" t="s">
        <v>823</v>
      </c>
      <c r="L48" s="218" t="s">
        <v>531</v>
      </c>
      <c r="M48" s="218" t="s">
        <v>531</v>
      </c>
      <c r="N48" s="166" t="s">
        <v>673</v>
      </c>
    </row>
    <row r="49" spans="2:14" x14ac:dyDescent="0.25">
      <c r="B49" s="76">
        <v>39</v>
      </c>
      <c r="C49" s="217" t="s">
        <v>535</v>
      </c>
      <c r="D49" s="228" t="s">
        <v>549</v>
      </c>
      <c r="E49" s="152">
        <v>4.355324074074074E-2</v>
      </c>
      <c r="F49" s="203" t="s">
        <v>336</v>
      </c>
      <c r="G49" s="203">
        <v>59</v>
      </c>
      <c r="H49" s="166" t="s">
        <v>676</v>
      </c>
      <c r="I49" s="218" t="s">
        <v>83</v>
      </c>
      <c r="J49" s="218" t="s">
        <v>290</v>
      </c>
      <c r="K49" s="203" t="s">
        <v>825</v>
      </c>
      <c r="L49" s="218" t="s">
        <v>531</v>
      </c>
      <c r="M49" s="218" t="s">
        <v>531</v>
      </c>
      <c r="N49" s="166" t="s">
        <v>675</v>
      </c>
    </row>
    <row r="50" spans="2:14" x14ac:dyDescent="0.25">
      <c r="B50" s="76">
        <v>40</v>
      </c>
      <c r="C50" s="217" t="s">
        <v>542</v>
      </c>
      <c r="D50" s="228" t="s">
        <v>548</v>
      </c>
      <c r="E50" s="152">
        <v>3.9189814814814809E-2</v>
      </c>
      <c r="F50" s="203" t="s">
        <v>677</v>
      </c>
      <c r="G50" s="203">
        <v>52</v>
      </c>
      <c r="H50" s="166" t="s">
        <v>679</v>
      </c>
      <c r="I50" s="218" t="s">
        <v>83</v>
      </c>
      <c r="J50" s="218" t="s">
        <v>291</v>
      </c>
      <c r="K50" s="203" t="s">
        <v>814</v>
      </c>
      <c r="L50" s="218" t="s">
        <v>531</v>
      </c>
      <c r="M50" s="218" t="s">
        <v>531</v>
      </c>
      <c r="N50" s="166" t="s">
        <v>678</v>
      </c>
    </row>
    <row r="51" spans="2:14" x14ac:dyDescent="0.25">
      <c r="B51" s="76">
        <v>41</v>
      </c>
      <c r="C51" s="217" t="s">
        <v>548</v>
      </c>
      <c r="D51" s="228" t="s">
        <v>524</v>
      </c>
      <c r="E51" s="152">
        <v>3.6064814814814813E-2</v>
      </c>
      <c r="F51" s="203" t="s">
        <v>680</v>
      </c>
      <c r="G51" s="203">
        <v>42</v>
      </c>
      <c r="H51" s="166" t="s">
        <v>682</v>
      </c>
      <c r="I51" s="218" t="s">
        <v>83</v>
      </c>
      <c r="J51" s="218" t="s">
        <v>290</v>
      </c>
      <c r="K51" s="203" t="s">
        <v>804</v>
      </c>
      <c r="L51" s="218" t="s">
        <v>531</v>
      </c>
      <c r="M51" s="218" t="s">
        <v>531</v>
      </c>
      <c r="N51" s="166" t="s">
        <v>681</v>
      </c>
    </row>
    <row r="52" spans="2:14" x14ac:dyDescent="0.25">
      <c r="B52" s="76">
        <v>42</v>
      </c>
      <c r="C52" s="217" t="s">
        <v>549</v>
      </c>
      <c r="D52" s="228" t="s">
        <v>542</v>
      </c>
      <c r="E52" s="152">
        <v>5.7372685185185186E-2</v>
      </c>
      <c r="F52" s="203" t="s">
        <v>683</v>
      </c>
      <c r="G52" s="203">
        <v>146</v>
      </c>
      <c r="H52" s="166" t="s">
        <v>685</v>
      </c>
      <c r="I52" s="218" t="s">
        <v>83</v>
      </c>
      <c r="J52" s="218" t="s">
        <v>291</v>
      </c>
      <c r="K52" s="203" t="s">
        <v>839</v>
      </c>
      <c r="L52" s="218" t="s">
        <v>531</v>
      </c>
      <c r="M52" s="218" t="s">
        <v>531</v>
      </c>
      <c r="N52" s="166" t="s">
        <v>684</v>
      </c>
    </row>
    <row r="53" spans="2:14" x14ac:dyDescent="0.25">
      <c r="B53" s="76">
        <v>43</v>
      </c>
      <c r="C53" s="217" t="s">
        <v>393</v>
      </c>
      <c r="D53" s="228" t="s">
        <v>535</v>
      </c>
      <c r="E53" s="152">
        <v>3.7245370370370366E-2</v>
      </c>
      <c r="F53" s="203" t="s">
        <v>686</v>
      </c>
      <c r="G53" s="203">
        <v>53</v>
      </c>
      <c r="H53" s="166" t="s">
        <v>688</v>
      </c>
      <c r="I53" s="218" t="s">
        <v>83</v>
      </c>
      <c r="J53" s="218" t="s">
        <v>293</v>
      </c>
      <c r="K53" s="203" t="s">
        <v>817</v>
      </c>
      <c r="L53" s="218" t="s">
        <v>531</v>
      </c>
      <c r="M53" s="218" t="s">
        <v>531</v>
      </c>
      <c r="N53" s="166" t="s">
        <v>687</v>
      </c>
    </row>
    <row r="54" spans="2:14" x14ac:dyDescent="0.25">
      <c r="B54" s="76">
        <v>44</v>
      </c>
      <c r="C54" s="217" t="s">
        <v>536</v>
      </c>
      <c r="D54" s="228" t="s">
        <v>530</v>
      </c>
      <c r="E54" s="152">
        <v>2.3287037037037037E-2</v>
      </c>
      <c r="F54" s="203" t="s">
        <v>359</v>
      </c>
      <c r="G54" s="203">
        <v>28</v>
      </c>
      <c r="H54" s="166" t="s">
        <v>370</v>
      </c>
      <c r="I54" s="218" t="s">
        <v>83</v>
      </c>
      <c r="J54" s="218" t="s">
        <v>290</v>
      </c>
      <c r="K54" s="203" t="s">
        <v>796</v>
      </c>
      <c r="L54" s="218" t="s">
        <v>595</v>
      </c>
      <c r="M54" s="218" t="s">
        <v>531</v>
      </c>
      <c r="N54" s="166" t="s">
        <v>689</v>
      </c>
    </row>
    <row r="55" spans="2:14" x14ac:dyDescent="0.25">
      <c r="B55" s="76">
        <v>45</v>
      </c>
      <c r="C55" s="217" t="s">
        <v>394</v>
      </c>
      <c r="D55" s="228" t="s">
        <v>523</v>
      </c>
      <c r="E55" s="152">
        <v>4.3946759259259255E-2</v>
      </c>
      <c r="F55" s="203" t="s">
        <v>359</v>
      </c>
      <c r="G55" s="203">
        <v>54</v>
      </c>
      <c r="H55" s="166" t="s">
        <v>691</v>
      </c>
      <c r="I55" s="218" t="s">
        <v>83</v>
      </c>
      <c r="J55" s="218" t="s">
        <v>291</v>
      </c>
      <c r="K55" s="203" t="s">
        <v>819</v>
      </c>
      <c r="L55" s="218" t="s">
        <v>531</v>
      </c>
      <c r="M55" s="218" t="s">
        <v>531</v>
      </c>
      <c r="N55" s="166" t="s">
        <v>690</v>
      </c>
    </row>
    <row r="56" spans="2:14" x14ac:dyDescent="0.25">
      <c r="B56" s="76">
        <v>46</v>
      </c>
      <c r="C56" s="217" t="s">
        <v>524</v>
      </c>
      <c r="D56" s="228" t="s">
        <v>523</v>
      </c>
      <c r="E56" s="152">
        <v>4.5821759259259263E-2</v>
      </c>
      <c r="F56" s="203" t="s">
        <v>527</v>
      </c>
      <c r="G56" s="203">
        <v>55</v>
      </c>
      <c r="H56" s="166" t="s">
        <v>529</v>
      </c>
      <c r="I56" s="218" t="s">
        <v>4</v>
      </c>
      <c r="J56" s="218" t="s">
        <v>292</v>
      </c>
      <c r="K56" s="203" t="s">
        <v>786</v>
      </c>
      <c r="L56" s="218" t="s">
        <v>692</v>
      </c>
      <c r="M56" s="218" t="s">
        <v>693</v>
      </c>
      <c r="N56" s="166" t="s">
        <v>694</v>
      </c>
    </row>
    <row r="57" spans="2:14" x14ac:dyDescent="0.25">
      <c r="B57" s="76">
        <v>47</v>
      </c>
      <c r="C57" s="217" t="s">
        <v>394</v>
      </c>
      <c r="D57" s="228" t="s">
        <v>530</v>
      </c>
      <c r="E57" s="152">
        <v>4.0451388888888891E-2</v>
      </c>
      <c r="F57" s="203" t="s">
        <v>532</v>
      </c>
      <c r="G57" s="203">
        <v>63</v>
      </c>
      <c r="H57" s="166" t="s">
        <v>534</v>
      </c>
      <c r="I57" s="218" t="s">
        <v>83</v>
      </c>
      <c r="J57" s="218" t="s">
        <v>293</v>
      </c>
      <c r="K57" s="203" t="s">
        <v>829</v>
      </c>
      <c r="L57" s="218" t="s">
        <v>531</v>
      </c>
      <c r="M57" s="218" t="s">
        <v>531</v>
      </c>
      <c r="N57" s="166" t="s">
        <v>695</v>
      </c>
    </row>
    <row r="58" spans="2:14" x14ac:dyDescent="0.25">
      <c r="B58" s="76">
        <v>48</v>
      </c>
      <c r="C58" s="217" t="s">
        <v>536</v>
      </c>
      <c r="D58" s="228" t="s">
        <v>535</v>
      </c>
      <c r="E58" s="152">
        <v>4.4861111111111109E-2</v>
      </c>
      <c r="F58" s="203" t="s">
        <v>539</v>
      </c>
      <c r="G58" s="203">
        <v>69</v>
      </c>
      <c r="H58" s="166" t="s">
        <v>541</v>
      </c>
      <c r="I58" s="218" t="s">
        <v>4</v>
      </c>
      <c r="J58" s="218" t="s">
        <v>292</v>
      </c>
      <c r="K58" s="203" t="s">
        <v>791</v>
      </c>
      <c r="L58" s="218" t="s">
        <v>696</v>
      </c>
      <c r="M58" s="218" t="s">
        <v>304</v>
      </c>
      <c r="N58" s="166" t="s">
        <v>697</v>
      </c>
    </row>
    <row r="59" spans="2:14" x14ac:dyDescent="0.25">
      <c r="B59" s="76">
        <v>49</v>
      </c>
      <c r="C59" s="217" t="s">
        <v>393</v>
      </c>
      <c r="D59" s="228" t="s">
        <v>542</v>
      </c>
      <c r="E59" s="152">
        <v>3.9270833333333331E-2</v>
      </c>
      <c r="F59" s="203" t="s">
        <v>545</v>
      </c>
      <c r="G59" s="203">
        <v>57</v>
      </c>
      <c r="H59" s="166" t="s">
        <v>547</v>
      </c>
      <c r="I59" s="218" t="s">
        <v>3</v>
      </c>
      <c r="J59" s="218" t="s">
        <v>292</v>
      </c>
      <c r="K59" s="203" t="s">
        <v>851</v>
      </c>
      <c r="L59" s="218" t="s">
        <v>698</v>
      </c>
      <c r="M59" s="218" t="s">
        <v>564</v>
      </c>
      <c r="N59" s="166" t="s">
        <v>699</v>
      </c>
    </row>
    <row r="60" spans="2:14" x14ac:dyDescent="0.25">
      <c r="B60" s="76">
        <v>50</v>
      </c>
      <c r="C60" s="217" t="s">
        <v>549</v>
      </c>
      <c r="D60" s="228" t="s">
        <v>548</v>
      </c>
      <c r="E60" s="152">
        <v>4.6493055555555551E-2</v>
      </c>
      <c r="F60" s="203" t="s">
        <v>552</v>
      </c>
      <c r="G60" s="203">
        <v>64</v>
      </c>
      <c r="H60" s="166" t="s">
        <v>554</v>
      </c>
      <c r="I60" s="218" t="s">
        <v>3</v>
      </c>
      <c r="J60" s="218" t="s">
        <v>292</v>
      </c>
      <c r="K60" s="203" t="s">
        <v>858</v>
      </c>
      <c r="L60" s="218" t="s">
        <v>700</v>
      </c>
      <c r="M60" s="218" t="s">
        <v>701</v>
      </c>
      <c r="N60" s="166" t="s">
        <v>702</v>
      </c>
    </row>
    <row r="61" spans="2:14" x14ac:dyDescent="0.25">
      <c r="B61" s="76">
        <v>51</v>
      </c>
      <c r="C61" s="217" t="s">
        <v>549</v>
      </c>
      <c r="D61" s="228" t="s">
        <v>524</v>
      </c>
      <c r="E61" s="152">
        <v>4.5034722222222219E-2</v>
      </c>
      <c r="F61" s="203" t="s">
        <v>557</v>
      </c>
      <c r="G61" s="203">
        <v>53</v>
      </c>
      <c r="H61" s="166" t="s">
        <v>559</v>
      </c>
      <c r="I61" s="218" t="s">
        <v>3</v>
      </c>
      <c r="J61" s="218" t="s">
        <v>292</v>
      </c>
      <c r="K61" s="203" t="s">
        <v>850</v>
      </c>
      <c r="L61" s="218" t="s">
        <v>703</v>
      </c>
      <c r="M61" s="218" t="s">
        <v>704</v>
      </c>
      <c r="N61" s="166" t="s">
        <v>705</v>
      </c>
    </row>
    <row r="62" spans="2:14" x14ac:dyDescent="0.25">
      <c r="B62" s="76">
        <v>52</v>
      </c>
      <c r="C62" s="217" t="s">
        <v>548</v>
      </c>
      <c r="D62" s="228" t="s">
        <v>393</v>
      </c>
      <c r="E62" s="152">
        <v>4.1597222222222223E-2</v>
      </c>
      <c r="F62" s="203" t="s">
        <v>560</v>
      </c>
      <c r="G62" s="203">
        <v>60</v>
      </c>
      <c r="H62" s="166" t="s">
        <v>562</v>
      </c>
      <c r="I62" s="218" t="s">
        <v>83</v>
      </c>
      <c r="J62" s="218" t="s">
        <v>291</v>
      </c>
      <c r="K62" s="203" t="s">
        <v>827</v>
      </c>
      <c r="L62" s="218" t="s">
        <v>531</v>
      </c>
      <c r="M62" s="218" t="s">
        <v>531</v>
      </c>
      <c r="N62" s="166" t="s">
        <v>706</v>
      </c>
    </row>
    <row r="63" spans="2:14" x14ac:dyDescent="0.25">
      <c r="B63" s="76">
        <v>53</v>
      </c>
      <c r="C63" s="217" t="s">
        <v>542</v>
      </c>
      <c r="D63" s="228" t="s">
        <v>536</v>
      </c>
      <c r="E63" s="152">
        <v>4.2175925925925922E-2</v>
      </c>
      <c r="F63" s="203" t="s">
        <v>565</v>
      </c>
      <c r="G63" s="203">
        <v>74</v>
      </c>
      <c r="H63" s="166" t="s">
        <v>567</v>
      </c>
      <c r="I63" s="218" t="s">
        <v>83</v>
      </c>
      <c r="J63" s="218" t="s">
        <v>291</v>
      </c>
      <c r="K63" s="203" t="s">
        <v>834</v>
      </c>
      <c r="L63" s="218" t="s">
        <v>707</v>
      </c>
      <c r="M63" s="218" t="s">
        <v>662</v>
      </c>
      <c r="N63" s="166" t="s">
        <v>708</v>
      </c>
    </row>
    <row r="64" spans="2:14" x14ac:dyDescent="0.25">
      <c r="B64" s="76">
        <v>54</v>
      </c>
      <c r="C64" s="217" t="s">
        <v>535</v>
      </c>
      <c r="D64" s="228" t="s">
        <v>394</v>
      </c>
      <c r="E64" s="152">
        <v>3.4340277777777782E-2</v>
      </c>
      <c r="F64" s="203" t="s">
        <v>263</v>
      </c>
      <c r="G64" s="203">
        <v>44</v>
      </c>
      <c r="H64" s="166" t="s">
        <v>571</v>
      </c>
      <c r="I64" s="218" t="s">
        <v>83</v>
      </c>
      <c r="J64" s="218" t="s">
        <v>291</v>
      </c>
      <c r="K64" s="203" t="s">
        <v>806</v>
      </c>
      <c r="L64" s="218" t="s">
        <v>709</v>
      </c>
      <c r="M64" s="218" t="s">
        <v>707</v>
      </c>
      <c r="N64" s="166" t="s">
        <v>710</v>
      </c>
    </row>
    <row r="65" spans="2:14" x14ac:dyDescent="0.25">
      <c r="B65" s="76">
        <v>55</v>
      </c>
      <c r="C65" s="217" t="s">
        <v>530</v>
      </c>
      <c r="D65" s="228" t="s">
        <v>523</v>
      </c>
      <c r="E65" s="152">
        <v>5.2916666666666667E-2</v>
      </c>
      <c r="F65" s="203" t="s">
        <v>573</v>
      </c>
      <c r="G65" s="203">
        <v>109</v>
      </c>
      <c r="H65" s="166" t="s">
        <v>515</v>
      </c>
      <c r="I65" s="218" t="s">
        <v>83</v>
      </c>
      <c r="J65" s="218" t="s">
        <v>291</v>
      </c>
      <c r="K65" s="203" t="s">
        <v>836</v>
      </c>
      <c r="L65" s="218" t="s">
        <v>531</v>
      </c>
      <c r="M65" s="218" t="s">
        <v>531</v>
      </c>
      <c r="N65" s="166" t="s">
        <v>711</v>
      </c>
    </row>
    <row r="66" spans="2:14" x14ac:dyDescent="0.25">
      <c r="B66" s="76">
        <v>56</v>
      </c>
      <c r="C66" s="217" t="s">
        <v>524</v>
      </c>
      <c r="D66" s="228" t="s">
        <v>530</v>
      </c>
      <c r="E66" s="152">
        <v>4.9305555555555554E-2</v>
      </c>
      <c r="F66" s="203" t="s">
        <v>575</v>
      </c>
      <c r="G66" s="203">
        <v>71</v>
      </c>
      <c r="H66" s="166" t="s">
        <v>469</v>
      </c>
      <c r="I66" s="218" t="s">
        <v>3</v>
      </c>
      <c r="J66" s="218" t="s">
        <v>292</v>
      </c>
      <c r="K66" s="203" t="s">
        <v>861</v>
      </c>
      <c r="L66" s="218" t="s">
        <v>299</v>
      </c>
      <c r="M66" s="218" t="s">
        <v>712</v>
      </c>
      <c r="N66" s="166" t="s">
        <v>713</v>
      </c>
    </row>
    <row r="67" spans="2:14" x14ac:dyDescent="0.25">
      <c r="B67" s="76">
        <v>57</v>
      </c>
      <c r="C67" s="217" t="s">
        <v>523</v>
      </c>
      <c r="D67" s="228" t="s">
        <v>535</v>
      </c>
      <c r="E67" s="152">
        <v>6.5347222222222223E-2</v>
      </c>
      <c r="F67" s="203" t="s">
        <v>311</v>
      </c>
      <c r="G67" s="203">
        <v>196</v>
      </c>
      <c r="H67" s="166" t="s">
        <v>580</v>
      </c>
      <c r="I67" s="218" t="s">
        <v>83</v>
      </c>
      <c r="J67" s="218" t="s">
        <v>291</v>
      </c>
      <c r="K67" s="203" t="s">
        <v>841</v>
      </c>
      <c r="L67" s="218" t="s">
        <v>531</v>
      </c>
      <c r="M67" s="218" t="s">
        <v>531</v>
      </c>
      <c r="N67" s="166" t="s">
        <v>714</v>
      </c>
    </row>
    <row r="68" spans="2:14" x14ac:dyDescent="0.25">
      <c r="B68" s="76">
        <v>58</v>
      </c>
      <c r="C68" s="217" t="s">
        <v>394</v>
      </c>
      <c r="D68" s="228" t="s">
        <v>542</v>
      </c>
      <c r="E68" s="152">
        <v>4.6296296296296301E-2</v>
      </c>
      <c r="F68" s="203" t="s">
        <v>581</v>
      </c>
      <c r="G68" s="203">
        <v>76</v>
      </c>
      <c r="H68" s="166" t="s">
        <v>583</v>
      </c>
      <c r="I68" s="218" t="s">
        <v>83</v>
      </c>
      <c r="J68" s="218" t="s">
        <v>291</v>
      </c>
      <c r="K68" s="203" t="s">
        <v>835</v>
      </c>
      <c r="L68" s="218" t="s">
        <v>531</v>
      </c>
      <c r="M68" s="218" t="s">
        <v>531</v>
      </c>
      <c r="N68" s="166" t="s">
        <v>715</v>
      </c>
    </row>
    <row r="69" spans="2:14" x14ac:dyDescent="0.25">
      <c r="B69" s="76">
        <v>59</v>
      </c>
      <c r="C69" s="217" t="s">
        <v>536</v>
      </c>
      <c r="D69" s="228" t="s">
        <v>548</v>
      </c>
      <c r="E69" s="152">
        <v>6.0138888888888888E-2</v>
      </c>
      <c r="F69" s="203" t="s">
        <v>263</v>
      </c>
      <c r="G69" s="203">
        <v>172</v>
      </c>
      <c r="H69" s="166" t="s">
        <v>587</v>
      </c>
      <c r="I69" s="218" t="s">
        <v>83</v>
      </c>
      <c r="J69" s="218" t="s">
        <v>291</v>
      </c>
      <c r="K69" s="203" t="s">
        <v>840</v>
      </c>
      <c r="L69" s="218" t="s">
        <v>716</v>
      </c>
      <c r="M69" s="218" t="s">
        <v>531</v>
      </c>
      <c r="N69" s="166" t="s">
        <v>717</v>
      </c>
    </row>
    <row r="70" spans="2:14" x14ac:dyDescent="0.25">
      <c r="B70" s="76">
        <v>60</v>
      </c>
      <c r="C70" s="217" t="s">
        <v>393</v>
      </c>
      <c r="D70" s="228" t="s">
        <v>549</v>
      </c>
      <c r="E70" s="152">
        <v>4.1550925925925929E-2</v>
      </c>
      <c r="F70" s="203" t="s">
        <v>263</v>
      </c>
      <c r="G70" s="203">
        <v>57</v>
      </c>
      <c r="H70" s="166" t="s">
        <v>590</v>
      </c>
      <c r="I70" s="218" t="s">
        <v>83</v>
      </c>
      <c r="J70" s="218" t="s">
        <v>291</v>
      </c>
      <c r="K70" s="203" t="s">
        <v>822</v>
      </c>
      <c r="L70" s="218" t="s">
        <v>531</v>
      </c>
      <c r="M70" s="218" t="s">
        <v>531</v>
      </c>
      <c r="N70" s="166" t="s">
        <v>718</v>
      </c>
    </row>
    <row r="71" spans="2:14" x14ac:dyDescent="0.25">
      <c r="B71" s="76">
        <v>61</v>
      </c>
      <c r="C71" s="217" t="s">
        <v>393</v>
      </c>
      <c r="D71" s="228" t="s">
        <v>524</v>
      </c>
      <c r="E71" s="152">
        <v>3.9293981481481485E-2</v>
      </c>
      <c r="F71" s="203" t="s">
        <v>324</v>
      </c>
      <c r="G71" s="203">
        <v>52</v>
      </c>
      <c r="H71" s="166" t="s">
        <v>594</v>
      </c>
      <c r="I71" s="218" t="s">
        <v>83</v>
      </c>
      <c r="J71" s="218" t="s">
        <v>291</v>
      </c>
      <c r="K71" s="203" t="s">
        <v>815</v>
      </c>
      <c r="L71" s="218" t="s">
        <v>531</v>
      </c>
      <c r="M71" s="218" t="s">
        <v>531</v>
      </c>
      <c r="N71" s="166" t="s">
        <v>719</v>
      </c>
    </row>
    <row r="72" spans="2:14" x14ac:dyDescent="0.25">
      <c r="B72" s="76">
        <v>62</v>
      </c>
      <c r="C72" s="217" t="s">
        <v>549</v>
      </c>
      <c r="D72" s="228" t="s">
        <v>536</v>
      </c>
      <c r="E72" s="152">
        <v>3.7488425925925925E-2</v>
      </c>
      <c r="F72" s="203" t="s">
        <v>596</v>
      </c>
      <c r="G72" s="203">
        <v>40</v>
      </c>
      <c r="H72" s="166" t="s">
        <v>598</v>
      </c>
      <c r="I72" s="218" t="s">
        <v>83</v>
      </c>
      <c r="J72" s="218" t="s">
        <v>293</v>
      </c>
      <c r="K72" s="203" t="s">
        <v>802</v>
      </c>
      <c r="L72" s="218" t="s">
        <v>531</v>
      </c>
      <c r="M72" s="218" t="s">
        <v>720</v>
      </c>
      <c r="N72" s="166" t="s">
        <v>721</v>
      </c>
    </row>
    <row r="73" spans="2:14" x14ac:dyDescent="0.25">
      <c r="B73" s="76">
        <v>63</v>
      </c>
      <c r="C73" s="217" t="s">
        <v>548</v>
      </c>
      <c r="D73" s="228" t="s">
        <v>394</v>
      </c>
      <c r="E73" s="152">
        <v>3.8194444444444441E-2</v>
      </c>
      <c r="F73" s="203" t="s">
        <v>324</v>
      </c>
      <c r="G73" s="203">
        <v>43</v>
      </c>
      <c r="H73" s="166" t="s">
        <v>368</v>
      </c>
      <c r="I73" s="218" t="s">
        <v>3</v>
      </c>
      <c r="J73" s="218" t="s">
        <v>292</v>
      </c>
      <c r="K73" s="203" t="s">
        <v>844</v>
      </c>
      <c r="L73" s="218" t="s">
        <v>722</v>
      </c>
      <c r="M73" s="218" t="s">
        <v>599</v>
      </c>
      <c r="N73" s="166" t="s">
        <v>723</v>
      </c>
    </row>
    <row r="74" spans="2:14" x14ac:dyDescent="0.25">
      <c r="B74" s="76">
        <v>64</v>
      </c>
      <c r="C74" s="217" t="s">
        <v>542</v>
      </c>
      <c r="D74" s="228" t="s">
        <v>523</v>
      </c>
      <c r="E74" s="152">
        <v>4.4340277777777777E-2</v>
      </c>
      <c r="F74" s="203" t="s">
        <v>278</v>
      </c>
      <c r="G74" s="203">
        <v>59</v>
      </c>
      <c r="H74" s="166" t="s">
        <v>603</v>
      </c>
      <c r="I74" s="218" t="s">
        <v>4</v>
      </c>
      <c r="J74" s="218" t="s">
        <v>292</v>
      </c>
      <c r="K74" s="203" t="s">
        <v>788</v>
      </c>
      <c r="L74" s="218" t="s">
        <v>376</v>
      </c>
      <c r="M74" s="218" t="s">
        <v>326</v>
      </c>
      <c r="N74" s="166" t="s">
        <v>724</v>
      </c>
    </row>
    <row r="75" spans="2:14" x14ac:dyDescent="0.25">
      <c r="B75" s="76">
        <v>65</v>
      </c>
      <c r="C75" s="217" t="s">
        <v>535</v>
      </c>
      <c r="D75" s="228" t="s">
        <v>530</v>
      </c>
      <c r="E75" s="152">
        <v>5.0590277777777776E-2</v>
      </c>
      <c r="F75" s="203" t="s">
        <v>324</v>
      </c>
      <c r="G75" s="203">
        <v>85</v>
      </c>
      <c r="H75" s="166" t="s">
        <v>606</v>
      </c>
      <c r="I75" s="218" t="s">
        <v>3</v>
      </c>
      <c r="J75" s="218" t="s">
        <v>292</v>
      </c>
      <c r="K75" s="203" t="s">
        <v>866</v>
      </c>
      <c r="L75" s="218" t="s">
        <v>725</v>
      </c>
      <c r="M75" s="218" t="s">
        <v>726</v>
      </c>
      <c r="N75" s="166" t="s">
        <v>727</v>
      </c>
    </row>
    <row r="76" spans="2:14" x14ac:dyDescent="0.25">
      <c r="B76" s="76">
        <v>66</v>
      </c>
      <c r="C76" s="217" t="s">
        <v>524</v>
      </c>
      <c r="D76" s="228" t="s">
        <v>535</v>
      </c>
      <c r="E76" s="152">
        <v>2.854166666666667E-2</v>
      </c>
      <c r="F76" s="203" t="s">
        <v>607</v>
      </c>
      <c r="G76" s="203">
        <v>38</v>
      </c>
      <c r="H76" s="166" t="s">
        <v>609</v>
      </c>
      <c r="I76" s="218" t="s">
        <v>83</v>
      </c>
      <c r="J76" s="218" t="s">
        <v>290</v>
      </c>
      <c r="K76" s="203" t="s">
        <v>800</v>
      </c>
      <c r="L76" s="218" t="s">
        <v>531</v>
      </c>
      <c r="M76" s="218" t="s">
        <v>531</v>
      </c>
      <c r="N76" s="166" t="s">
        <v>728</v>
      </c>
    </row>
    <row r="77" spans="2:14" x14ac:dyDescent="0.25">
      <c r="B77" s="76">
        <v>67</v>
      </c>
      <c r="C77" s="217" t="s">
        <v>530</v>
      </c>
      <c r="D77" s="228" t="s">
        <v>542</v>
      </c>
      <c r="E77" s="152">
        <v>3.6331018518518519E-2</v>
      </c>
      <c r="F77" s="203" t="s">
        <v>611</v>
      </c>
      <c r="G77" s="203">
        <v>49</v>
      </c>
      <c r="H77" s="166" t="s">
        <v>613</v>
      </c>
      <c r="I77" s="218" t="s">
        <v>83</v>
      </c>
      <c r="J77" s="218" t="s">
        <v>291</v>
      </c>
      <c r="K77" s="203" t="s">
        <v>810</v>
      </c>
      <c r="L77" s="218" t="s">
        <v>531</v>
      </c>
      <c r="M77" s="218" t="s">
        <v>531</v>
      </c>
      <c r="N77" s="166" t="s">
        <v>729</v>
      </c>
    </row>
    <row r="78" spans="2:14" x14ac:dyDescent="0.25">
      <c r="B78" s="76">
        <v>68</v>
      </c>
      <c r="C78" s="217" t="s">
        <v>523</v>
      </c>
      <c r="D78" s="228" t="s">
        <v>548</v>
      </c>
      <c r="E78" s="152">
        <v>4.5115740740740741E-2</v>
      </c>
      <c r="F78" s="203" t="s">
        <v>616</v>
      </c>
      <c r="G78" s="203">
        <v>66</v>
      </c>
      <c r="H78" s="166" t="s">
        <v>618</v>
      </c>
      <c r="I78" s="218" t="s">
        <v>83</v>
      </c>
      <c r="J78" s="218" t="s">
        <v>293</v>
      </c>
      <c r="K78" s="203" t="s">
        <v>832</v>
      </c>
      <c r="L78" s="218" t="s">
        <v>531</v>
      </c>
      <c r="M78" s="218" t="s">
        <v>531</v>
      </c>
      <c r="N78" s="166" t="s">
        <v>730</v>
      </c>
    </row>
    <row r="79" spans="2:14" x14ac:dyDescent="0.25">
      <c r="B79" s="76">
        <v>69</v>
      </c>
      <c r="C79" s="217" t="s">
        <v>394</v>
      </c>
      <c r="D79" s="228" t="s">
        <v>549</v>
      </c>
      <c r="E79" s="152">
        <v>4.282407407407407E-2</v>
      </c>
      <c r="F79" s="203" t="s">
        <v>274</v>
      </c>
      <c r="G79" s="203">
        <v>51</v>
      </c>
      <c r="H79" s="166" t="s">
        <v>620</v>
      </c>
      <c r="I79" s="218" t="s">
        <v>4</v>
      </c>
      <c r="J79" s="218" t="s">
        <v>292</v>
      </c>
      <c r="K79" s="203" t="s">
        <v>785</v>
      </c>
      <c r="L79" s="218" t="s">
        <v>731</v>
      </c>
      <c r="M79" s="218" t="s">
        <v>732</v>
      </c>
      <c r="N79" s="166" t="s">
        <v>733</v>
      </c>
    </row>
    <row r="80" spans="2:14" x14ac:dyDescent="0.25">
      <c r="B80" s="76">
        <v>70</v>
      </c>
      <c r="C80" s="217" t="s">
        <v>536</v>
      </c>
      <c r="D80" s="228" t="s">
        <v>393</v>
      </c>
      <c r="E80" s="152">
        <v>3.4583333333333334E-2</v>
      </c>
      <c r="F80" s="203" t="s">
        <v>623</v>
      </c>
      <c r="G80" s="203">
        <v>51</v>
      </c>
      <c r="H80" s="166" t="s">
        <v>625</v>
      </c>
      <c r="I80" s="218" t="s">
        <v>3</v>
      </c>
      <c r="J80" s="218" t="s">
        <v>292</v>
      </c>
      <c r="K80" s="203" t="s">
        <v>848</v>
      </c>
      <c r="L80" s="218" t="s">
        <v>734</v>
      </c>
      <c r="M80" s="218" t="s">
        <v>735</v>
      </c>
      <c r="N80" s="166" t="s">
        <v>736</v>
      </c>
    </row>
    <row r="81" spans="2:14" x14ac:dyDescent="0.25">
      <c r="B81" s="76">
        <v>71</v>
      </c>
      <c r="C81" s="217" t="s">
        <v>536</v>
      </c>
      <c r="D81" s="228" t="s">
        <v>524</v>
      </c>
      <c r="E81" s="152">
        <v>3.9166666666666662E-2</v>
      </c>
      <c r="F81" s="203" t="s">
        <v>627</v>
      </c>
      <c r="G81" s="203">
        <v>55</v>
      </c>
      <c r="H81" s="166" t="s">
        <v>629</v>
      </c>
      <c r="I81" s="218" t="s">
        <v>83</v>
      </c>
      <c r="J81" s="218" t="s">
        <v>291</v>
      </c>
      <c r="K81" s="203" t="s">
        <v>820</v>
      </c>
      <c r="L81" s="218" t="s">
        <v>595</v>
      </c>
      <c r="M81" s="218" t="s">
        <v>531</v>
      </c>
      <c r="N81" s="166" t="s">
        <v>737</v>
      </c>
    </row>
    <row r="82" spans="2:14" x14ac:dyDescent="0.25">
      <c r="B82" s="76">
        <v>72</v>
      </c>
      <c r="C82" s="217" t="s">
        <v>393</v>
      </c>
      <c r="D82" s="228" t="s">
        <v>394</v>
      </c>
      <c r="E82" s="152">
        <v>3.2268518518518523E-2</v>
      </c>
      <c r="F82" s="203" t="s">
        <v>357</v>
      </c>
      <c r="G82" s="203">
        <v>36</v>
      </c>
      <c r="H82" s="166" t="s">
        <v>633</v>
      </c>
      <c r="I82" s="218" t="s">
        <v>3</v>
      </c>
      <c r="J82" s="218" t="s">
        <v>292</v>
      </c>
      <c r="K82" s="203" t="s">
        <v>842</v>
      </c>
      <c r="L82" s="218" t="s">
        <v>738</v>
      </c>
      <c r="M82" s="218" t="s">
        <v>739</v>
      </c>
      <c r="N82" s="166" t="s">
        <v>740</v>
      </c>
    </row>
    <row r="83" spans="2:14" x14ac:dyDescent="0.25">
      <c r="B83" s="76">
        <v>73</v>
      </c>
      <c r="C83" s="217" t="s">
        <v>549</v>
      </c>
      <c r="D83" s="228" t="s">
        <v>523</v>
      </c>
      <c r="E83" s="152">
        <v>5.46875E-2</v>
      </c>
      <c r="F83" s="203" t="s">
        <v>279</v>
      </c>
      <c r="G83" s="203">
        <v>111</v>
      </c>
      <c r="H83" s="166" t="s">
        <v>637</v>
      </c>
      <c r="I83" s="218" t="s">
        <v>3</v>
      </c>
      <c r="J83" s="218" t="s">
        <v>292</v>
      </c>
      <c r="K83" s="203" t="s">
        <v>870</v>
      </c>
      <c r="L83" s="218" t="s">
        <v>741</v>
      </c>
      <c r="M83" s="218" t="s">
        <v>742</v>
      </c>
      <c r="N83" s="166" t="s">
        <v>743</v>
      </c>
    </row>
    <row r="84" spans="2:14" x14ac:dyDescent="0.25">
      <c r="B84" s="76">
        <v>74</v>
      </c>
      <c r="C84" s="217" t="s">
        <v>548</v>
      </c>
      <c r="D84" s="228" t="s">
        <v>530</v>
      </c>
      <c r="E84" s="152">
        <v>5.1712962962962961E-2</v>
      </c>
      <c r="F84" s="203" t="s">
        <v>638</v>
      </c>
      <c r="G84" s="203">
        <v>99</v>
      </c>
      <c r="H84" s="166" t="s">
        <v>640</v>
      </c>
      <c r="I84" s="218" t="s">
        <v>4</v>
      </c>
      <c r="J84" s="218" t="s">
        <v>292</v>
      </c>
      <c r="K84" s="203" t="s">
        <v>795</v>
      </c>
      <c r="L84" s="218" t="s">
        <v>744</v>
      </c>
      <c r="M84" s="218" t="s">
        <v>745</v>
      </c>
      <c r="N84" s="166" t="s">
        <v>746</v>
      </c>
    </row>
    <row r="85" spans="2:14" x14ac:dyDescent="0.25">
      <c r="B85" s="76">
        <v>75</v>
      </c>
      <c r="C85" s="217" t="s">
        <v>542</v>
      </c>
      <c r="D85" s="228" t="s">
        <v>535</v>
      </c>
      <c r="E85" s="152">
        <v>3.1435185185185184E-2</v>
      </c>
      <c r="F85" s="203" t="s">
        <v>643</v>
      </c>
      <c r="G85" s="203">
        <v>40</v>
      </c>
      <c r="H85" s="166" t="s">
        <v>645</v>
      </c>
      <c r="I85" s="218" t="s">
        <v>4</v>
      </c>
      <c r="J85" s="218" t="s">
        <v>292</v>
      </c>
      <c r="K85" s="203" t="s">
        <v>782</v>
      </c>
      <c r="L85" s="218" t="s">
        <v>747</v>
      </c>
      <c r="M85" s="218" t="s">
        <v>748</v>
      </c>
      <c r="N85" s="166" t="s">
        <v>749</v>
      </c>
    </row>
    <row r="86" spans="2:14" x14ac:dyDescent="0.25">
      <c r="B86" s="76">
        <v>76</v>
      </c>
      <c r="C86" s="217" t="s">
        <v>524</v>
      </c>
      <c r="D86" s="228" t="s">
        <v>542</v>
      </c>
      <c r="E86" s="152">
        <v>0.04</v>
      </c>
      <c r="F86" s="203" t="s">
        <v>647</v>
      </c>
      <c r="G86" s="203">
        <v>57</v>
      </c>
      <c r="H86" s="166" t="s">
        <v>649</v>
      </c>
      <c r="I86" s="218" t="s">
        <v>83</v>
      </c>
      <c r="J86" s="218" t="s">
        <v>293</v>
      </c>
      <c r="K86" s="203" t="s">
        <v>821</v>
      </c>
      <c r="L86" s="218" t="s">
        <v>531</v>
      </c>
      <c r="M86" s="218" t="s">
        <v>750</v>
      </c>
      <c r="N86" s="166" t="s">
        <v>751</v>
      </c>
    </row>
    <row r="87" spans="2:14" x14ac:dyDescent="0.25">
      <c r="B87" s="76">
        <v>77</v>
      </c>
      <c r="C87" s="217" t="s">
        <v>535</v>
      </c>
      <c r="D87" s="228" t="s">
        <v>548</v>
      </c>
      <c r="E87" s="152">
        <v>3.9780092592592589E-2</v>
      </c>
      <c r="F87" s="203" t="s">
        <v>650</v>
      </c>
      <c r="G87" s="203">
        <v>48</v>
      </c>
      <c r="H87" s="166" t="s">
        <v>652</v>
      </c>
      <c r="I87" s="218" t="s">
        <v>3</v>
      </c>
      <c r="J87" s="218" t="s">
        <v>292</v>
      </c>
      <c r="K87" s="203" t="s">
        <v>846</v>
      </c>
      <c r="L87" s="218" t="s">
        <v>752</v>
      </c>
      <c r="M87" s="218" t="s">
        <v>753</v>
      </c>
      <c r="N87" s="166" t="s">
        <v>754</v>
      </c>
    </row>
    <row r="88" spans="2:14" x14ac:dyDescent="0.25">
      <c r="B88" s="76">
        <v>78</v>
      </c>
      <c r="C88" s="217" t="s">
        <v>530</v>
      </c>
      <c r="D88" s="228" t="s">
        <v>549</v>
      </c>
      <c r="E88" s="152">
        <v>4.040509259259259E-2</v>
      </c>
      <c r="F88" s="203" t="s">
        <v>276</v>
      </c>
      <c r="G88" s="203">
        <v>52</v>
      </c>
      <c r="H88" s="166" t="s">
        <v>656</v>
      </c>
      <c r="I88" s="218" t="s">
        <v>83</v>
      </c>
      <c r="J88" s="218" t="s">
        <v>291</v>
      </c>
      <c r="K88" s="203" t="s">
        <v>816</v>
      </c>
      <c r="L88" s="218" t="s">
        <v>531</v>
      </c>
      <c r="M88" s="218" t="s">
        <v>531</v>
      </c>
      <c r="N88" s="166" t="s">
        <v>755</v>
      </c>
    </row>
    <row r="89" spans="2:14" x14ac:dyDescent="0.25">
      <c r="B89" s="76">
        <v>79</v>
      </c>
      <c r="C89" s="217" t="s">
        <v>523</v>
      </c>
      <c r="D89" s="228" t="s">
        <v>393</v>
      </c>
      <c r="E89" s="152">
        <v>4.1006944444444443E-2</v>
      </c>
      <c r="F89" s="203" t="s">
        <v>659</v>
      </c>
      <c r="G89" s="203">
        <v>51</v>
      </c>
      <c r="H89" s="166" t="s">
        <v>661</v>
      </c>
      <c r="I89" s="218" t="s">
        <v>3</v>
      </c>
      <c r="J89" s="218" t="s">
        <v>292</v>
      </c>
      <c r="K89" s="203" t="s">
        <v>849</v>
      </c>
      <c r="L89" s="218" t="s">
        <v>756</v>
      </c>
      <c r="M89" s="218" t="s">
        <v>757</v>
      </c>
      <c r="N89" s="166" t="s">
        <v>758</v>
      </c>
    </row>
    <row r="90" spans="2:14" x14ac:dyDescent="0.25">
      <c r="B90" s="76">
        <v>80</v>
      </c>
      <c r="C90" s="217" t="s">
        <v>394</v>
      </c>
      <c r="D90" s="228" t="s">
        <v>536</v>
      </c>
      <c r="E90" s="152">
        <v>4.5717592592592594E-2</v>
      </c>
      <c r="F90" s="203" t="s">
        <v>650</v>
      </c>
      <c r="G90" s="203">
        <v>77</v>
      </c>
      <c r="H90" s="166" t="s">
        <v>280</v>
      </c>
      <c r="I90" s="218" t="s">
        <v>3</v>
      </c>
      <c r="J90" s="218" t="s">
        <v>293</v>
      </c>
      <c r="K90" s="203" t="s">
        <v>863</v>
      </c>
      <c r="L90" s="218" t="s">
        <v>599</v>
      </c>
      <c r="M90" s="218" t="s">
        <v>759</v>
      </c>
      <c r="N90" s="166" t="s">
        <v>760</v>
      </c>
    </row>
    <row r="91" spans="2:14" x14ac:dyDescent="0.25">
      <c r="B91" s="76">
        <v>81</v>
      </c>
      <c r="C91" s="217" t="s">
        <v>394</v>
      </c>
      <c r="D91" s="228" t="s">
        <v>524</v>
      </c>
      <c r="E91" s="152">
        <v>3.3113425925925928E-2</v>
      </c>
      <c r="F91" s="203" t="s">
        <v>664</v>
      </c>
      <c r="G91" s="203">
        <v>35</v>
      </c>
      <c r="H91" s="166" t="s">
        <v>666</v>
      </c>
      <c r="I91" s="218" t="s">
        <v>83</v>
      </c>
      <c r="J91" s="218" t="s">
        <v>291</v>
      </c>
      <c r="K91" s="203" t="s">
        <v>799</v>
      </c>
      <c r="L91" s="218" t="s">
        <v>531</v>
      </c>
      <c r="M91" s="218" t="s">
        <v>531</v>
      </c>
      <c r="N91" s="166" t="s">
        <v>761</v>
      </c>
    </row>
    <row r="92" spans="2:14" x14ac:dyDescent="0.25">
      <c r="B92" s="76">
        <v>82</v>
      </c>
      <c r="C92" s="217" t="s">
        <v>536</v>
      </c>
      <c r="D92" s="228" t="s">
        <v>523</v>
      </c>
      <c r="E92" s="152">
        <v>4.0393518518518516E-2</v>
      </c>
      <c r="F92" s="203" t="s">
        <v>669</v>
      </c>
      <c r="G92" s="203">
        <v>50</v>
      </c>
      <c r="H92" s="166" t="s">
        <v>671</v>
      </c>
      <c r="I92" s="218" t="s">
        <v>83</v>
      </c>
      <c r="J92" s="218" t="s">
        <v>293</v>
      </c>
      <c r="K92" s="203" t="s">
        <v>811</v>
      </c>
      <c r="L92" s="218" t="s">
        <v>762</v>
      </c>
      <c r="M92" s="218" t="s">
        <v>531</v>
      </c>
      <c r="N92" s="166" t="s">
        <v>763</v>
      </c>
    </row>
    <row r="93" spans="2:14" x14ac:dyDescent="0.25">
      <c r="B93" s="76">
        <v>83</v>
      </c>
      <c r="C93" s="217" t="s">
        <v>393</v>
      </c>
      <c r="D93" s="228" t="s">
        <v>530</v>
      </c>
      <c r="E93" s="152">
        <v>5.4756944444444448E-2</v>
      </c>
      <c r="F93" s="203" t="s">
        <v>672</v>
      </c>
      <c r="G93" s="203">
        <v>122</v>
      </c>
      <c r="H93" s="166" t="s">
        <v>674</v>
      </c>
      <c r="I93" s="218" t="s">
        <v>83</v>
      </c>
      <c r="J93" s="218" t="s">
        <v>291</v>
      </c>
      <c r="K93" s="203" t="s">
        <v>837</v>
      </c>
      <c r="L93" s="218" t="s">
        <v>531</v>
      </c>
      <c r="M93" s="218" t="s">
        <v>531</v>
      </c>
      <c r="N93" s="166" t="s">
        <v>764</v>
      </c>
    </row>
    <row r="94" spans="2:14" x14ac:dyDescent="0.25">
      <c r="B94" s="76">
        <v>84</v>
      </c>
      <c r="C94" s="217" t="s">
        <v>549</v>
      </c>
      <c r="D94" s="228" t="s">
        <v>535</v>
      </c>
      <c r="E94" s="152">
        <v>4.0532407407407406E-2</v>
      </c>
      <c r="F94" s="203" t="s">
        <v>336</v>
      </c>
      <c r="G94" s="203">
        <v>47</v>
      </c>
      <c r="H94" s="166" t="s">
        <v>676</v>
      </c>
      <c r="I94" s="218" t="s">
        <v>83</v>
      </c>
      <c r="J94" s="218" t="s">
        <v>291</v>
      </c>
      <c r="K94" s="203" t="s">
        <v>808</v>
      </c>
      <c r="L94" s="218" t="s">
        <v>531</v>
      </c>
      <c r="M94" s="218" t="s">
        <v>531</v>
      </c>
      <c r="N94" s="166" t="s">
        <v>765</v>
      </c>
    </row>
    <row r="95" spans="2:14" x14ac:dyDescent="0.25">
      <c r="B95" s="76">
        <v>85</v>
      </c>
      <c r="C95" s="217" t="s">
        <v>548</v>
      </c>
      <c r="D95" s="228" t="s">
        <v>542</v>
      </c>
      <c r="E95" s="152">
        <v>4.1851851851851855E-2</v>
      </c>
      <c r="F95" s="203" t="s">
        <v>677</v>
      </c>
      <c r="G95" s="203">
        <v>57</v>
      </c>
      <c r="H95" s="166" t="s">
        <v>679</v>
      </c>
      <c r="I95" s="218" t="s">
        <v>4</v>
      </c>
      <c r="J95" s="218" t="s">
        <v>766</v>
      </c>
      <c r="K95" s="203" t="s">
        <v>787</v>
      </c>
      <c r="L95" s="218" t="s">
        <v>531</v>
      </c>
      <c r="M95" s="218" t="s">
        <v>531</v>
      </c>
      <c r="N95" s="166" t="s">
        <v>767</v>
      </c>
    </row>
    <row r="96" spans="2:14" x14ac:dyDescent="0.25">
      <c r="B96" s="76">
        <v>86</v>
      </c>
      <c r="C96" s="217" t="s">
        <v>524</v>
      </c>
      <c r="D96" s="228" t="s">
        <v>548</v>
      </c>
      <c r="E96" s="152">
        <v>4.1678240740740745E-2</v>
      </c>
      <c r="F96" s="203" t="s">
        <v>680</v>
      </c>
      <c r="G96" s="203">
        <v>48</v>
      </c>
      <c r="H96" s="166" t="s">
        <v>682</v>
      </c>
      <c r="I96" s="218" t="s">
        <v>4</v>
      </c>
      <c r="J96" s="218" t="s">
        <v>292</v>
      </c>
      <c r="K96" s="203" t="s">
        <v>784</v>
      </c>
      <c r="L96" s="218" t="s">
        <v>768</v>
      </c>
      <c r="M96" s="218" t="s">
        <v>769</v>
      </c>
      <c r="N96" s="166" t="s">
        <v>770</v>
      </c>
    </row>
    <row r="97" spans="1:16" x14ac:dyDescent="0.25">
      <c r="B97" s="76">
        <v>87</v>
      </c>
      <c r="C97" s="217" t="s">
        <v>542</v>
      </c>
      <c r="D97" s="228" t="s">
        <v>549</v>
      </c>
      <c r="E97" s="152">
        <v>4.2777777777777776E-2</v>
      </c>
      <c r="F97" s="203" t="s">
        <v>683</v>
      </c>
      <c r="G97" s="203">
        <v>61</v>
      </c>
      <c r="H97" s="166" t="s">
        <v>685</v>
      </c>
      <c r="I97" s="218" t="s">
        <v>83</v>
      </c>
      <c r="J97" s="218" t="s">
        <v>291</v>
      </c>
      <c r="K97" s="203" t="s">
        <v>828</v>
      </c>
      <c r="L97" s="218" t="s">
        <v>531</v>
      </c>
      <c r="M97" s="218" t="s">
        <v>531</v>
      </c>
      <c r="N97" s="166" t="s">
        <v>771</v>
      </c>
    </row>
    <row r="98" spans="1:16" x14ac:dyDescent="0.25">
      <c r="B98" s="76">
        <v>88</v>
      </c>
      <c r="C98" s="217" t="s">
        <v>535</v>
      </c>
      <c r="D98" s="228" t="s">
        <v>393</v>
      </c>
      <c r="E98" s="152">
        <v>4.8958333333333333E-2</v>
      </c>
      <c r="F98" s="203" t="s">
        <v>686</v>
      </c>
      <c r="G98" s="203">
        <v>86</v>
      </c>
      <c r="H98" s="166" t="s">
        <v>688</v>
      </c>
      <c r="I98" s="218" t="s">
        <v>3</v>
      </c>
      <c r="J98" s="218" t="s">
        <v>292</v>
      </c>
      <c r="K98" s="203" t="s">
        <v>867</v>
      </c>
      <c r="L98" s="218" t="s">
        <v>299</v>
      </c>
      <c r="M98" s="218" t="s">
        <v>772</v>
      </c>
      <c r="N98" s="166" t="s">
        <v>773</v>
      </c>
    </row>
    <row r="99" spans="1:16" x14ac:dyDescent="0.25">
      <c r="B99" s="76">
        <v>89</v>
      </c>
      <c r="C99" s="217" t="s">
        <v>530</v>
      </c>
      <c r="D99" s="228" t="s">
        <v>536</v>
      </c>
      <c r="E99" s="152">
        <v>4.4953703703703697E-2</v>
      </c>
      <c r="F99" s="203" t="s">
        <v>359</v>
      </c>
      <c r="G99" s="203">
        <v>67</v>
      </c>
      <c r="H99" s="166" t="s">
        <v>370</v>
      </c>
      <c r="I99" s="218" t="s">
        <v>83</v>
      </c>
      <c r="J99" s="218" t="s">
        <v>293</v>
      </c>
      <c r="K99" s="203" t="s">
        <v>833</v>
      </c>
      <c r="L99" s="218" t="s">
        <v>531</v>
      </c>
      <c r="M99" s="218" t="s">
        <v>595</v>
      </c>
      <c r="N99" s="166" t="s">
        <v>774</v>
      </c>
    </row>
    <row r="100" spans="1:16" x14ac:dyDescent="0.25">
      <c r="B100" s="76">
        <v>90</v>
      </c>
      <c r="C100" s="217" t="s">
        <v>523</v>
      </c>
      <c r="D100" s="228" t="s">
        <v>394</v>
      </c>
      <c r="E100" s="152">
        <v>4.296296296296296E-2</v>
      </c>
      <c r="F100" s="203" t="s">
        <v>359</v>
      </c>
      <c r="G100" s="203">
        <v>47</v>
      </c>
      <c r="H100" s="166" t="s">
        <v>691</v>
      </c>
      <c r="I100" s="218" t="s">
        <v>3</v>
      </c>
      <c r="J100" s="218" t="s">
        <v>292</v>
      </c>
      <c r="K100" s="203" t="s">
        <v>845</v>
      </c>
      <c r="L100" s="218" t="s">
        <v>297</v>
      </c>
      <c r="M100" s="218" t="s">
        <v>599</v>
      </c>
      <c r="N100" s="166" t="s">
        <v>775</v>
      </c>
    </row>
    <row r="101" spans="1:16" s="153" customFormat="1" x14ac:dyDescent="0.25">
      <c r="A101" s="153" t="s">
        <v>309</v>
      </c>
      <c r="B101" s="192" t="s">
        <v>309</v>
      </c>
      <c r="C101" s="223" t="s">
        <v>309</v>
      </c>
      <c r="D101" s="229" t="s">
        <v>309</v>
      </c>
      <c r="E101" s="223" t="s">
        <v>309</v>
      </c>
      <c r="F101" s="223" t="s">
        <v>309</v>
      </c>
      <c r="G101" s="223" t="s">
        <v>309</v>
      </c>
      <c r="H101" s="223" t="s">
        <v>309</v>
      </c>
      <c r="I101" s="223" t="s">
        <v>309</v>
      </c>
      <c r="J101" s="223" t="s">
        <v>309</v>
      </c>
      <c r="K101" s="223" t="s">
        <v>309</v>
      </c>
      <c r="L101" s="223" t="s">
        <v>309</v>
      </c>
      <c r="M101" s="223" t="s">
        <v>309</v>
      </c>
      <c r="N101" s="223" t="s">
        <v>309</v>
      </c>
      <c r="O101" s="224"/>
      <c r="P101" s="224"/>
    </row>
  </sheetData>
  <sortState xmlns:xlrd2="http://schemas.microsoft.com/office/spreadsheetml/2017/richdata2" ref="A11:P100">
    <sortCondition ref="B11:B100"/>
    <sortCondition ref="J11:J100"/>
  </sortState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N101"/>
  <sheetViews>
    <sheetView workbookViewId="0">
      <pane ySplit="10" topLeftCell="A11" activePane="bottomLeft" state="frozen"/>
      <selection pane="bottomLeft"/>
    </sheetView>
  </sheetViews>
  <sheetFormatPr defaultRowHeight="15" x14ac:dyDescent="0.25"/>
  <cols>
    <col min="1" max="1" width="1.7109375" customWidth="1"/>
    <col min="2" max="2" width="3.140625" style="76" bestFit="1" customWidth="1"/>
    <col min="3" max="4" width="38" bestFit="1" customWidth="1"/>
    <col min="5" max="5" width="8.7109375" style="203" bestFit="1" customWidth="1"/>
    <col min="6" max="6" width="4.5703125" style="203" bestFit="1" customWidth="1"/>
    <col min="7" max="7" width="6" style="203" bestFit="1" customWidth="1"/>
    <col min="8" max="8" width="51.140625" bestFit="1" customWidth="1"/>
    <col min="9" max="9" width="7.140625" style="203" bestFit="1" customWidth="1"/>
    <col min="10" max="10" width="16.140625" style="203" bestFit="1" customWidth="1"/>
    <col min="11" max="11" width="8.42578125" style="203" bestFit="1" customWidth="1"/>
    <col min="12" max="12" width="7.5703125" style="203" bestFit="1" customWidth="1"/>
    <col min="13" max="13" width="20.7109375" style="203" bestFit="1" customWidth="1"/>
    <col min="14" max="14" width="67.140625" bestFit="1" customWidth="1"/>
  </cols>
  <sheetData>
    <row r="1" spans="1:14" ht="18.75" x14ac:dyDescent="0.3">
      <c r="A1" s="1" t="s">
        <v>3071</v>
      </c>
    </row>
    <row r="4" spans="1:14" x14ac:dyDescent="0.25">
      <c r="G4" s="203">
        <f>G5/3600</f>
        <v>1.6690895061728397</v>
      </c>
      <c r="H4" t="s">
        <v>2097</v>
      </c>
    </row>
    <row r="5" spans="1:14" x14ac:dyDescent="0.25">
      <c r="D5" s="230" t="s">
        <v>2099</v>
      </c>
      <c r="E5" s="203">
        <f>E6/3600</f>
        <v>1.3947222222222222</v>
      </c>
      <c r="G5" s="203">
        <f>3600*1.5+G7*10</f>
        <v>6008.7222222222226</v>
      </c>
      <c r="H5" t="s">
        <v>1480</v>
      </c>
    </row>
    <row r="6" spans="1:14" x14ac:dyDescent="0.25">
      <c r="D6" s="230" t="s">
        <v>2100</v>
      </c>
      <c r="E6" s="203">
        <f>3600+23*60+41</f>
        <v>5021</v>
      </c>
      <c r="G6" s="203">
        <f>SUM(G11:G100)*2-41</f>
        <v>10957</v>
      </c>
      <c r="H6" t="s">
        <v>379</v>
      </c>
    </row>
    <row r="7" spans="1:14" x14ac:dyDescent="0.25">
      <c r="D7" s="230" t="s">
        <v>2098</v>
      </c>
      <c r="E7" s="152">
        <f>SUM(E11:E100)/90</f>
        <v>5.8115997942386838E-2</v>
      </c>
      <c r="G7" s="203">
        <f>G6/(2*90)</f>
        <v>60.87222222222222</v>
      </c>
      <c r="H7" t="s">
        <v>378</v>
      </c>
    </row>
    <row r="9" spans="1:14" s="77" customFormat="1" x14ac:dyDescent="0.25">
      <c r="B9" s="78" t="s">
        <v>0</v>
      </c>
      <c r="C9" s="219" t="s">
        <v>256</v>
      </c>
      <c r="D9" s="219" t="s">
        <v>255</v>
      </c>
      <c r="E9" s="234" t="s">
        <v>257</v>
      </c>
      <c r="F9" s="220" t="s">
        <v>258</v>
      </c>
      <c r="G9" s="234" t="s">
        <v>521</v>
      </c>
      <c r="H9" s="219" t="s">
        <v>259</v>
      </c>
      <c r="I9" s="234" t="s">
        <v>260</v>
      </c>
      <c r="J9" s="220" t="s">
        <v>262</v>
      </c>
      <c r="K9" s="220" t="s">
        <v>320</v>
      </c>
      <c r="L9" s="220" t="s">
        <v>321</v>
      </c>
      <c r="M9" s="220" t="s">
        <v>261</v>
      </c>
      <c r="N9" s="219" t="s">
        <v>522</v>
      </c>
    </row>
    <row r="10" spans="1:14" x14ac:dyDescent="0.25">
      <c r="C10" s="217"/>
      <c r="D10" s="217"/>
      <c r="F10" s="218"/>
      <c r="H10" s="217"/>
      <c r="J10" s="218"/>
      <c r="K10" s="218"/>
      <c r="L10" s="218"/>
      <c r="M10" s="218"/>
      <c r="N10" s="217"/>
    </row>
    <row r="11" spans="1:14" x14ac:dyDescent="0.25">
      <c r="B11" s="76">
        <v>1</v>
      </c>
      <c r="C11" s="217" t="s">
        <v>1811</v>
      </c>
      <c r="D11" s="217" t="s">
        <v>549</v>
      </c>
      <c r="E11" s="152">
        <v>6.6886574074074071E-2</v>
      </c>
      <c r="F11" s="218" t="s">
        <v>1815</v>
      </c>
      <c r="G11" s="203">
        <v>66</v>
      </c>
      <c r="H11" s="217" t="s">
        <v>1817</v>
      </c>
      <c r="I11" s="218" t="s">
        <v>3</v>
      </c>
      <c r="J11" s="218" t="s">
        <v>292</v>
      </c>
      <c r="K11" s="218" t="s">
        <v>1812</v>
      </c>
      <c r="L11" s="218" t="s">
        <v>1813</v>
      </c>
      <c r="M11" s="218" t="s">
        <v>1814</v>
      </c>
      <c r="N11" s="217" t="s">
        <v>1816</v>
      </c>
    </row>
    <row r="12" spans="1:14" x14ac:dyDescent="0.25">
      <c r="B12" s="76">
        <v>2</v>
      </c>
      <c r="C12" s="217" t="s">
        <v>1818</v>
      </c>
      <c r="D12" s="217" t="s">
        <v>535</v>
      </c>
      <c r="E12" s="152">
        <v>5.9212962962962967E-2</v>
      </c>
      <c r="F12" s="218" t="s">
        <v>1820</v>
      </c>
      <c r="G12" s="203">
        <v>64</v>
      </c>
      <c r="H12" s="217" t="s">
        <v>1822</v>
      </c>
      <c r="I12" s="218" t="s">
        <v>83</v>
      </c>
      <c r="J12" s="218" t="s">
        <v>291</v>
      </c>
      <c r="K12" s="218" t="s">
        <v>531</v>
      </c>
      <c r="L12" s="218" t="s">
        <v>531</v>
      </c>
      <c r="M12" s="218" t="s">
        <v>1819</v>
      </c>
      <c r="N12" s="217" t="s">
        <v>1821</v>
      </c>
    </row>
    <row r="13" spans="1:14" x14ac:dyDescent="0.25">
      <c r="B13" s="76">
        <v>3</v>
      </c>
      <c r="C13" s="217" t="s">
        <v>1823</v>
      </c>
      <c r="D13" s="217" t="s">
        <v>523</v>
      </c>
      <c r="E13" s="152">
        <v>6.3726851851851854E-2</v>
      </c>
      <c r="F13" s="218" t="s">
        <v>1580</v>
      </c>
      <c r="G13" s="203">
        <v>51</v>
      </c>
      <c r="H13" s="217" t="s">
        <v>493</v>
      </c>
      <c r="I13" s="218" t="s">
        <v>83</v>
      </c>
      <c r="J13" s="218" t="s">
        <v>291</v>
      </c>
      <c r="K13" s="218" t="s">
        <v>531</v>
      </c>
      <c r="L13" s="218" t="s">
        <v>531</v>
      </c>
      <c r="M13" s="218" t="s">
        <v>1824</v>
      </c>
      <c r="N13" s="217" t="s">
        <v>1825</v>
      </c>
    </row>
    <row r="14" spans="1:14" x14ac:dyDescent="0.25">
      <c r="B14" s="76">
        <v>4</v>
      </c>
      <c r="C14" s="217" t="s">
        <v>1826</v>
      </c>
      <c r="D14" s="217" t="s">
        <v>1827</v>
      </c>
      <c r="E14" s="152">
        <v>4.4895833333333329E-2</v>
      </c>
      <c r="F14" s="218" t="s">
        <v>1829</v>
      </c>
      <c r="G14" s="203">
        <v>55</v>
      </c>
      <c r="H14" s="217" t="s">
        <v>1831</v>
      </c>
      <c r="I14" s="218" t="s">
        <v>83</v>
      </c>
      <c r="J14" s="218" t="s">
        <v>293</v>
      </c>
      <c r="K14" s="218" t="s">
        <v>531</v>
      </c>
      <c r="L14" s="218" t="s">
        <v>531</v>
      </c>
      <c r="M14" s="218" t="s">
        <v>1828</v>
      </c>
      <c r="N14" s="217" t="s">
        <v>1830</v>
      </c>
    </row>
    <row r="15" spans="1:14" x14ac:dyDescent="0.25">
      <c r="B15" s="76">
        <v>5</v>
      </c>
      <c r="C15" s="217" t="s">
        <v>1832</v>
      </c>
      <c r="D15" s="217" t="s">
        <v>1833</v>
      </c>
      <c r="E15" s="152">
        <v>7.2789351851851855E-2</v>
      </c>
      <c r="F15" s="218" t="s">
        <v>1835</v>
      </c>
      <c r="G15" s="203">
        <v>99</v>
      </c>
      <c r="H15" s="217" t="s">
        <v>1837</v>
      </c>
      <c r="I15" s="218" t="s">
        <v>83</v>
      </c>
      <c r="J15" s="218" t="s">
        <v>290</v>
      </c>
      <c r="K15" s="218" t="s">
        <v>531</v>
      </c>
      <c r="L15" s="218" t="s">
        <v>1652</v>
      </c>
      <c r="M15" s="218" t="s">
        <v>1834</v>
      </c>
      <c r="N15" s="217" t="s">
        <v>1836</v>
      </c>
    </row>
    <row r="16" spans="1:14" x14ac:dyDescent="0.25">
      <c r="B16" s="76">
        <v>6</v>
      </c>
      <c r="C16" s="217" t="s">
        <v>549</v>
      </c>
      <c r="D16" s="217" t="s">
        <v>1833</v>
      </c>
      <c r="E16" s="152">
        <v>6.8240740740740741E-2</v>
      </c>
      <c r="F16" s="218" t="s">
        <v>1840</v>
      </c>
      <c r="G16" s="203">
        <v>73</v>
      </c>
      <c r="H16" s="217" t="s">
        <v>1196</v>
      </c>
      <c r="I16" s="218" t="s">
        <v>3</v>
      </c>
      <c r="J16" s="218" t="s">
        <v>946</v>
      </c>
      <c r="K16" s="218" t="s">
        <v>296</v>
      </c>
      <c r="L16" s="218" t="s">
        <v>1838</v>
      </c>
      <c r="M16" s="218" t="s">
        <v>1839</v>
      </c>
      <c r="N16" s="217" t="s">
        <v>1841</v>
      </c>
    </row>
    <row r="17" spans="2:14" x14ac:dyDescent="0.25">
      <c r="B17" s="76">
        <v>7</v>
      </c>
      <c r="C17" s="217" t="s">
        <v>1827</v>
      </c>
      <c r="D17" s="217" t="s">
        <v>1832</v>
      </c>
      <c r="E17" s="152">
        <v>5.9780092592592593E-2</v>
      </c>
      <c r="F17" s="218" t="s">
        <v>1843</v>
      </c>
      <c r="G17" s="203">
        <v>64</v>
      </c>
      <c r="H17" s="217" t="s">
        <v>1845</v>
      </c>
      <c r="I17" s="218" t="s">
        <v>83</v>
      </c>
      <c r="J17" s="218" t="s">
        <v>291</v>
      </c>
      <c r="K17" s="218" t="s">
        <v>531</v>
      </c>
      <c r="L17" s="218" t="s">
        <v>531</v>
      </c>
      <c r="M17" s="218" t="s">
        <v>1842</v>
      </c>
      <c r="N17" s="217" t="s">
        <v>1844</v>
      </c>
    </row>
    <row r="18" spans="2:14" x14ac:dyDescent="0.25">
      <c r="B18" s="76">
        <v>8</v>
      </c>
      <c r="C18" s="217" t="s">
        <v>523</v>
      </c>
      <c r="D18" s="217" t="s">
        <v>1826</v>
      </c>
      <c r="E18" s="152">
        <v>6.3611111111111118E-2</v>
      </c>
      <c r="F18" s="218" t="s">
        <v>1847</v>
      </c>
      <c r="G18" s="203">
        <v>67</v>
      </c>
      <c r="H18" s="217" t="s">
        <v>1849</v>
      </c>
      <c r="I18" s="218" t="s">
        <v>83</v>
      </c>
      <c r="J18" s="218" t="s">
        <v>291</v>
      </c>
      <c r="K18" s="218" t="s">
        <v>531</v>
      </c>
      <c r="L18" s="218" t="s">
        <v>531</v>
      </c>
      <c r="M18" s="218" t="s">
        <v>1846</v>
      </c>
      <c r="N18" s="217" t="s">
        <v>1848</v>
      </c>
    </row>
    <row r="19" spans="2:14" x14ac:dyDescent="0.25">
      <c r="B19" s="76">
        <v>9</v>
      </c>
      <c r="C19" s="217" t="s">
        <v>535</v>
      </c>
      <c r="D19" s="217" t="s">
        <v>1823</v>
      </c>
      <c r="E19" s="152">
        <v>7.2175925925925921E-2</v>
      </c>
      <c r="F19" s="218" t="s">
        <v>1852</v>
      </c>
      <c r="G19" s="203">
        <v>103</v>
      </c>
      <c r="H19" s="217" t="s">
        <v>1854</v>
      </c>
      <c r="I19" s="218" t="s">
        <v>3</v>
      </c>
      <c r="J19" s="218" t="s">
        <v>292</v>
      </c>
      <c r="K19" s="218" t="s">
        <v>537</v>
      </c>
      <c r="L19" s="218" t="s">
        <v>1850</v>
      </c>
      <c r="M19" s="218" t="s">
        <v>1851</v>
      </c>
      <c r="N19" s="217" t="s">
        <v>1853</v>
      </c>
    </row>
    <row r="20" spans="2:14" x14ac:dyDescent="0.25">
      <c r="B20" s="76">
        <v>10</v>
      </c>
      <c r="C20" s="217" t="s">
        <v>1811</v>
      </c>
      <c r="D20" s="217" t="s">
        <v>1818</v>
      </c>
      <c r="E20" s="152">
        <v>6.8611111111111109E-2</v>
      </c>
      <c r="F20" s="218" t="s">
        <v>1550</v>
      </c>
      <c r="G20" s="203">
        <v>81</v>
      </c>
      <c r="H20" s="217" t="s">
        <v>283</v>
      </c>
      <c r="I20" s="218" t="s">
        <v>3</v>
      </c>
      <c r="J20" s="218" t="s">
        <v>292</v>
      </c>
      <c r="K20" s="218" t="s">
        <v>994</v>
      </c>
      <c r="L20" s="218" t="s">
        <v>1342</v>
      </c>
      <c r="M20" s="218" t="s">
        <v>1855</v>
      </c>
      <c r="N20" s="217" t="s">
        <v>1856</v>
      </c>
    </row>
    <row r="21" spans="2:14" x14ac:dyDescent="0.25">
      <c r="B21" s="76">
        <v>11</v>
      </c>
      <c r="C21" s="217" t="s">
        <v>1818</v>
      </c>
      <c r="D21" s="217" t="s">
        <v>549</v>
      </c>
      <c r="E21" s="152">
        <v>5.3495370370370367E-2</v>
      </c>
      <c r="F21" s="218" t="s">
        <v>266</v>
      </c>
      <c r="G21" s="203">
        <v>45</v>
      </c>
      <c r="H21" s="217" t="s">
        <v>282</v>
      </c>
      <c r="I21" s="218" t="s">
        <v>83</v>
      </c>
      <c r="J21" s="218" t="s">
        <v>291</v>
      </c>
      <c r="K21" s="218" t="s">
        <v>707</v>
      </c>
      <c r="L21" s="218" t="s">
        <v>531</v>
      </c>
      <c r="M21" s="218" t="s">
        <v>1857</v>
      </c>
      <c r="N21" s="217" t="s">
        <v>1858</v>
      </c>
    </row>
    <row r="22" spans="2:14" x14ac:dyDescent="0.25">
      <c r="B22" s="76">
        <v>12</v>
      </c>
      <c r="C22" s="217" t="s">
        <v>1823</v>
      </c>
      <c r="D22" s="217" t="s">
        <v>1811</v>
      </c>
      <c r="E22" s="152">
        <v>5.0856481481481482E-2</v>
      </c>
      <c r="F22" s="218" t="s">
        <v>268</v>
      </c>
      <c r="G22" s="203">
        <v>43</v>
      </c>
      <c r="H22" s="217" t="s">
        <v>1861</v>
      </c>
      <c r="I22" s="218" t="s">
        <v>83</v>
      </c>
      <c r="J22" s="218" t="s">
        <v>291</v>
      </c>
      <c r="K22" s="218" t="s">
        <v>531</v>
      </c>
      <c r="L22" s="218" t="s">
        <v>531</v>
      </c>
      <c r="M22" s="218" t="s">
        <v>1859</v>
      </c>
      <c r="N22" s="217" t="s">
        <v>1860</v>
      </c>
    </row>
    <row r="23" spans="2:14" x14ac:dyDescent="0.25">
      <c r="B23" s="76">
        <v>13</v>
      </c>
      <c r="C23" s="217" t="s">
        <v>1826</v>
      </c>
      <c r="D23" s="217" t="s">
        <v>535</v>
      </c>
      <c r="E23" s="152">
        <v>4.9502314814814818E-2</v>
      </c>
      <c r="F23" s="218" t="s">
        <v>1035</v>
      </c>
      <c r="G23" s="203">
        <v>51</v>
      </c>
      <c r="H23" s="217" t="s">
        <v>1864</v>
      </c>
      <c r="I23" s="218" t="s">
        <v>83</v>
      </c>
      <c r="J23" s="218" t="s">
        <v>291</v>
      </c>
      <c r="K23" s="218" t="s">
        <v>531</v>
      </c>
      <c r="L23" s="218" t="s">
        <v>531</v>
      </c>
      <c r="M23" s="218" t="s">
        <v>1862</v>
      </c>
      <c r="N23" s="217" t="s">
        <v>1863</v>
      </c>
    </row>
    <row r="24" spans="2:14" x14ac:dyDescent="0.25">
      <c r="B24" s="76">
        <v>14</v>
      </c>
      <c r="C24" s="217" t="s">
        <v>1832</v>
      </c>
      <c r="D24" s="217" t="s">
        <v>523</v>
      </c>
      <c r="E24" s="152">
        <v>6.1504629629629631E-2</v>
      </c>
      <c r="F24" s="218" t="s">
        <v>1537</v>
      </c>
      <c r="G24" s="203">
        <v>69</v>
      </c>
      <c r="H24" s="217" t="s">
        <v>484</v>
      </c>
      <c r="I24" s="218" t="s">
        <v>83</v>
      </c>
      <c r="J24" s="218" t="s">
        <v>293</v>
      </c>
      <c r="K24" s="218" t="s">
        <v>531</v>
      </c>
      <c r="L24" s="218" t="s">
        <v>531</v>
      </c>
      <c r="M24" s="218" t="s">
        <v>1865</v>
      </c>
      <c r="N24" s="217" t="s">
        <v>1866</v>
      </c>
    </row>
    <row r="25" spans="2:14" x14ac:dyDescent="0.25">
      <c r="B25" s="76">
        <v>15</v>
      </c>
      <c r="C25" s="217" t="s">
        <v>1833</v>
      </c>
      <c r="D25" s="217" t="s">
        <v>1827</v>
      </c>
      <c r="E25" s="152">
        <v>7.165509259259259E-2</v>
      </c>
      <c r="F25" s="218" t="s">
        <v>1870</v>
      </c>
      <c r="G25" s="203">
        <v>97</v>
      </c>
      <c r="H25" s="217" t="s">
        <v>1872</v>
      </c>
      <c r="I25" s="218" t="s">
        <v>3</v>
      </c>
      <c r="J25" s="218" t="s">
        <v>293</v>
      </c>
      <c r="K25" s="218" t="s">
        <v>1867</v>
      </c>
      <c r="L25" s="218" t="s">
        <v>1868</v>
      </c>
      <c r="M25" s="218" t="s">
        <v>1869</v>
      </c>
      <c r="N25" s="217" t="s">
        <v>1871</v>
      </c>
    </row>
    <row r="26" spans="2:14" x14ac:dyDescent="0.25">
      <c r="B26" s="76">
        <v>16</v>
      </c>
      <c r="C26" s="217" t="s">
        <v>549</v>
      </c>
      <c r="D26" s="217" t="s">
        <v>1827</v>
      </c>
      <c r="E26" s="152">
        <v>5.634259259259259E-2</v>
      </c>
      <c r="F26" s="218" t="s">
        <v>1614</v>
      </c>
      <c r="G26" s="203">
        <v>49</v>
      </c>
      <c r="H26" s="217" t="s">
        <v>503</v>
      </c>
      <c r="I26" s="218" t="s">
        <v>83</v>
      </c>
      <c r="J26" s="218" t="s">
        <v>291</v>
      </c>
      <c r="K26" s="218" t="s">
        <v>531</v>
      </c>
      <c r="L26" s="218" t="s">
        <v>531</v>
      </c>
      <c r="M26" s="218" t="s">
        <v>1873</v>
      </c>
      <c r="N26" s="217" t="s">
        <v>1874</v>
      </c>
    </row>
    <row r="27" spans="2:14" x14ac:dyDescent="0.25">
      <c r="B27" s="76">
        <v>17</v>
      </c>
      <c r="C27" s="217" t="s">
        <v>523</v>
      </c>
      <c r="D27" s="217" t="s">
        <v>1833</v>
      </c>
      <c r="E27" s="152">
        <v>4.3124999999999997E-2</v>
      </c>
      <c r="F27" s="218" t="s">
        <v>1876</v>
      </c>
      <c r="G27" s="203">
        <v>37</v>
      </c>
      <c r="H27" s="217" t="s">
        <v>1878</v>
      </c>
      <c r="I27" s="218" t="s">
        <v>83</v>
      </c>
      <c r="J27" s="218" t="s">
        <v>293</v>
      </c>
      <c r="K27" s="218" t="s">
        <v>531</v>
      </c>
      <c r="L27" s="218" t="s">
        <v>531</v>
      </c>
      <c r="M27" s="218" t="s">
        <v>1875</v>
      </c>
      <c r="N27" s="217" t="s">
        <v>1877</v>
      </c>
    </row>
    <row r="28" spans="2:14" x14ac:dyDescent="0.25">
      <c r="B28" s="76">
        <v>18</v>
      </c>
      <c r="C28" s="217" t="s">
        <v>535</v>
      </c>
      <c r="D28" s="217" t="s">
        <v>1832</v>
      </c>
      <c r="E28" s="152">
        <v>5.5740740740740737E-2</v>
      </c>
      <c r="F28" s="218" t="s">
        <v>274</v>
      </c>
      <c r="G28" s="203">
        <v>45</v>
      </c>
      <c r="H28" s="217" t="s">
        <v>1064</v>
      </c>
      <c r="I28" s="218" t="s">
        <v>83</v>
      </c>
      <c r="J28" s="218" t="s">
        <v>290</v>
      </c>
      <c r="K28" s="218" t="s">
        <v>531</v>
      </c>
      <c r="L28" s="218" t="s">
        <v>531</v>
      </c>
      <c r="M28" s="218" t="s">
        <v>1879</v>
      </c>
      <c r="N28" s="217" t="s">
        <v>1880</v>
      </c>
    </row>
    <row r="29" spans="2:14" x14ac:dyDescent="0.25">
      <c r="B29" s="76">
        <v>19</v>
      </c>
      <c r="C29" s="217" t="s">
        <v>1811</v>
      </c>
      <c r="D29" s="217" t="s">
        <v>1826</v>
      </c>
      <c r="E29" s="152">
        <v>7.0115740740740742E-2</v>
      </c>
      <c r="F29" s="218" t="s">
        <v>1883</v>
      </c>
      <c r="G29" s="203">
        <v>78</v>
      </c>
      <c r="H29" s="217" t="s">
        <v>1885</v>
      </c>
      <c r="I29" s="218" t="s">
        <v>3</v>
      </c>
      <c r="J29" s="218" t="s">
        <v>293</v>
      </c>
      <c r="K29" s="218" t="s">
        <v>334</v>
      </c>
      <c r="L29" s="218" t="s">
        <v>1881</v>
      </c>
      <c r="M29" s="218" t="s">
        <v>1882</v>
      </c>
      <c r="N29" s="217" t="s">
        <v>1884</v>
      </c>
    </row>
    <row r="30" spans="2:14" x14ac:dyDescent="0.25">
      <c r="B30" s="76">
        <v>20</v>
      </c>
      <c r="C30" s="217" t="s">
        <v>1818</v>
      </c>
      <c r="D30" s="217" t="s">
        <v>1823</v>
      </c>
      <c r="E30" s="152">
        <v>4.7349537037037037E-2</v>
      </c>
      <c r="F30" s="218" t="s">
        <v>935</v>
      </c>
      <c r="G30" s="203">
        <v>43</v>
      </c>
      <c r="H30" s="217" t="s">
        <v>937</v>
      </c>
      <c r="I30" s="218" t="s">
        <v>83</v>
      </c>
      <c r="J30" s="218" t="s">
        <v>293</v>
      </c>
      <c r="K30" s="218" t="s">
        <v>531</v>
      </c>
      <c r="L30" s="218" t="s">
        <v>531</v>
      </c>
      <c r="M30" s="218" t="s">
        <v>1886</v>
      </c>
      <c r="N30" s="217" t="s">
        <v>1887</v>
      </c>
    </row>
    <row r="31" spans="2:14" x14ac:dyDescent="0.25">
      <c r="B31" s="76">
        <v>21</v>
      </c>
      <c r="C31" s="217" t="s">
        <v>1823</v>
      </c>
      <c r="D31" s="217" t="s">
        <v>549</v>
      </c>
      <c r="E31" s="152">
        <v>5.4444444444444441E-2</v>
      </c>
      <c r="F31" s="218" t="s">
        <v>1889</v>
      </c>
      <c r="G31" s="203">
        <v>45</v>
      </c>
      <c r="H31" s="217" t="s">
        <v>1891</v>
      </c>
      <c r="I31" s="218" t="s">
        <v>83</v>
      </c>
      <c r="J31" s="218" t="s">
        <v>291</v>
      </c>
      <c r="K31" s="218" t="s">
        <v>531</v>
      </c>
      <c r="L31" s="218" t="s">
        <v>531</v>
      </c>
      <c r="M31" s="218" t="s">
        <v>1888</v>
      </c>
      <c r="N31" s="217" t="s">
        <v>1890</v>
      </c>
    </row>
    <row r="32" spans="2:14" x14ac:dyDescent="0.25">
      <c r="B32" s="76">
        <v>22</v>
      </c>
      <c r="C32" s="217" t="s">
        <v>1826</v>
      </c>
      <c r="D32" s="217" t="s">
        <v>1818</v>
      </c>
      <c r="E32" s="152">
        <v>4.8773148148148149E-2</v>
      </c>
      <c r="F32" s="218" t="s">
        <v>1876</v>
      </c>
      <c r="G32" s="203">
        <v>53</v>
      </c>
      <c r="H32" s="217" t="s">
        <v>1894</v>
      </c>
      <c r="I32" s="218" t="s">
        <v>83</v>
      </c>
      <c r="J32" s="218" t="s">
        <v>293</v>
      </c>
      <c r="K32" s="218" t="s">
        <v>531</v>
      </c>
      <c r="L32" s="218" t="s">
        <v>531</v>
      </c>
      <c r="M32" s="218" t="s">
        <v>1892</v>
      </c>
      <c r="N32" s="217" t="s">
        <v>1893</v>
      </c>
    </row>
    <row r="33" spans="2:14" x14ac:dyDescent="0.25">
      <c r="B33" s="76">
        <v>23</v>
      </c>
      <c r="C33" s="217" t="s">
        <v>1832</v>
      </c>
      <c r="D33" s="217" t="s">
        <v>1811</v>
      </c>
      <c r="E33" s="152">
        <v>6.7557870370370365E-2</v>
      </c>
      <c r="F33" s="218" t="s">
        <v>1896</v>
      </c>
      <c r="G33" s="203">
        <v>66</v>
      </c>
      <c r="H33" s="217" t="s">
        <v>1898</v>
      </c>
      <c r="I33" s="218" t="s">
        <v>83</v>
      </c>
      <c r="J33" s="218" t="s">
        <v>293</v>
      </c>
      <c r="K33" s="218" t="s">
        <v>531</v>
      </c>
      <c r="L33" s="218" t="s">
        <v>531</v>
      </c>
      <c r="M33" s="218" t="s">
        <v>1895</v>
      </c>
      <c r="N33" s="217" t="s">
        <v>1897</v>
      </c>
    </row>
    <row r="34" spans="2:14" x14ac:dyDescent="0.25">
      <c r="B34" s="76">
        <v>24</v>
      </c>
      <c r="C34" s="217" t="s">
        <v>1833</v>
      </c>
      <c r="D34" s="217" t="s">
        <v>535</v>
      </c>
      <c r="E34" s="152">
        <v>6.8009259259259255E-2</v>
      </c>
      <c r="F34" s="218" t="s">
        <v>1901</v>
      </c>
      <c r="G34" s="203">
        <v>78</v>
      </c>
      <c r="H34" s="217" t="s">
        <v>1903</v>
      </c>
      <c r="I34" s="218" t="s">
        <v>3</v>
      </c>
      <c r="J34" s="218" t="s">
        <v>292</v>
      </c>
      <c r="K34" s="218" t="s">
        <v>1899</v>
      </c>
      <c r="L34" s="218" t="s">
        <v>1850</v>
      </c>
      <c r="M34" s="218" t="s">
        <v>1900</v>
      </c>
      <c r="N34" s="217" t="s">
        <v>1902</v>
      </c>
    </row>
    <row r="35" spans="2:14" x14ac:dyDescent="0.25">
      <c r="B35" s="76">
        <v>25</v>
      </c>
      <c r="C35" s="217" t="s">
        <v>1827</v>
      </c>
      <c r="D35" s="217" t="s">
        <v>523</v>
      </c>
      <c r="E35" s="152">
        <v>5.6898148148148149E-2</v>
      </c>
      <c r="F35" s="218" t="s">
        <v>310</v>
      </c>
      <c r="G35" s="203">
        <v>51</v>
      </c>
      <c r="H35" s="217" t="s">
        <v>1906</v>
      </c>
      <c r="I35" s="218" t="s">
        <v>83</v>
      </c>
      <c r="J35" s="218" t="s">
        <v>291</v>
      </c>
      <c r="K35" s="218" t="s">
        <v>531</v>
      </c>
      <c r="L35" s="218" t="s">
        <v>1450</v>
      </c>
      <c r="M35" s="218" t="s">
        <v>1904</v>
      </c>
      <c r="N35" s="217" t="s">
        <v>1905</v>
      </c>
    </row>
    <row r="36" spans="2:14" x14ac:dyDescent="0.25">
      <c r="B36" s="76">
        <v>26</v>
      </c>
      <c r="C36" s="217" t="s">
        <v>549</v>
      </c>
      <c r="D36" s="217" t="s">
        <v>523</v>
      </c>
      <c r="E36" s="152">
        <v>4.5902777777777772E-2</v>
      </c>
      <c r="F36" s="218" t="s">
        <v>1908</v>
      </c>
      <c r="G36" s="203">
        <v>34</v>
      </c>
      <c r="H36" s="217" t="s">
        <v>1910</v>
      </c>
      <c r="I36" s="218" t="s">
        <v>83</v>
      </c>
      <c r="J36" s="218" t="s">
        <v>290</v>
      </c>
      <c r="K36" s="218" t="s">
        <v>531</v>
      </c>
      <c r="L36" s="218" t="s">
        <v>1680</v>
      </c>
      <c r="M36" s="218" t="s">
        <v>1907</v>
      </c>
      <c r="N36" s="217" t="s">
        <v>1909</v>
      </c>
    </row>
    <row r="37" spans="2:14" x14ac:dyDescent="0.25">
      <c r="B37" s="76">
        <v>27</v>
      </c>
      <c r="C37" s="217" t="s">
        <v>535</v>
      </c>
      <c r="D37" s="217" t="s">
        <v>1827</v>
      </c>
      <c r="E37" s="152">
        <v>6.7835648148148145E-2</v>
      </c>
      <c r="F37" s="218" t="s">
        <v>1913</v>
      </c>
      <c r="G37" s="203">
        <v>75</v>
      </c>
      <c r="H37" s="217" t="s">
        <v>1915</v>
      </c>
      <c r="I37" s="218" t="s">
        <v>3</v>
      </c>
      <c r="J37" s="218" t="s">
        <v>292</v>
      </c>
      <c r="K37" s="218" t="s">
        <v>1529</v>
      </c>
      <c r="L37" s="218" t="s">
        <v>1911</v>
      </c>
      <c r="M37" s="218" t="s">
        <v>1912</v>
      </c>
      <c r="N37" s="217" t="s">
        <v>1914</v>
      </c>
    </row>
    <row r="38" spans="2:14" x14ac:dyDescent="0.25">
      <c r="B38" s="76">
        <v>28</v>
      </c>
      <c r="C38" s="217" t="s">
        <v>1811</v>
      </c>
      <c r="D38" s="217" t="s">
        <v>1833</v>
      </c>
      <c r="E38" s="152">
        <v>4.4699074074074079E-2</v>
      </c>
      <c r="F38" s="218" t="s">
        <v>1917</v>
      </c>
      <c r="G38" s="203">
        <v>42</v>
      </c>
      <c r="H38" s="217" t="s">
        <v>1919</v>
      </c>
      <c r="I38" s="218" t="s">
        <v>83</v>
      </c>
      <c r="J38" s="218" t="s">
        <v>293</v>
      </c>
      <c r="K38" s="218" t="s">
        <v>531</v>
      </c>
      <c r="L38" s="218" t="s">
        <v>531</v>
      </c>
      <c r="M38" s="218" t="s">
        <v>1916</v>
      </c>
      <c r="N38" s="217" t="s">
        <v>1918</v>
      </c>
    </row>
    <row r="39" spans="2:14" x14ac:dyDescent="0.25">
      <c r="B39" s="76">
        <v>29</v>
      </c>
      <c r="C39" s="217" t="s">
        <v>1818</v>
      </c>
      <c r="D39" s="217" t="s">
        <v>1832</v>
      </c>
      <c r="E39" s="152">
        <v>5.9745370370370372E-2</v>
      </c>
      <c r="F39" s="218" t="s">
        <v>263</v>
      </c>
      <c r="G39" s="203">
        <v>67</v>
      </c>
      <c r="H39" s="217" t="s">
        <v>1922</v>
      </c>
      <c r="I39" s="218" t="s">
        <v>83</v>
      </c>
      <c r="J39" s="218" t="s">
        <v>291</v>
      </c>
      <c r="K39" s="218" t="s">
        <v>707</v>
      </c>
      <c r="L39" s="218" t="s">
        <v>531</v>
      </c>
      <c r="M39" s="218" t="s">
        <v>1920</v>
      </c>
      <c r="N39" s="217" t="s">
        <v>1921</v>
      </c>
    </row>
    <row r="40" spans="2:14" x14ac:dyDescent="0.25">
      <c r="B40" s="76">
        <v>30</v>
      </c>
      <c r="C40" s="217" t="s">
        <v>1823</v>
      </c>
      <c r="D40" s="217" t="s">
        <v>1826</v>
      </c>
      <c r="E40" s="152">
        <v>6.913194444444444E-2</v>
      </c>
      <c r="F40" s="218" t="s">
        <v>1925</v>
      </c>
      <c r="G40" s="203">
        <v>66</v>
      </c>
      <c r="H40" s="217" t="s">
        <v>1927</v>
      </c>
      <c r="I40" s="218" t="s">
        <v>3</v>
      </c>
      <c r="J40" s="218" t="s">
        <v>292</v>
      </c>
      <c r="K40" s="218" t="s">
        <v>772</v>
      </c>
      <c r="L40" s="218" t="s">
        <v>1923</v>
      </c>
      <c r="M40" s="218" t="s">
        <v>1924</v>
      </c>
      <c r="N40" s="217" t="s">
        <v>1926</v>
      </c>
    </row>
    <row r="41" spans="2:14" x14ac:dyDescent="0.25">
      <c r="B41" s="76">
        <v>31</v>
      </c>
      <c r="C41" s="217" t="s">
        <v>1826</v>
      </c>
      <c r="D41" s="217" t="s">
        <v>549</v>
      </c>
      <c r="E41" s="152">
        <v>7.8773148148148148E-2</v>
      </c>
      <c r="F41" s="218" t="s">
        <v>1929</v>
      </c>
      <c r="G41" s="203">
        <v>148</v>
      </c>
      <c r="H41" s="217" t="s">
        <v>1931</v>
      </c>
      <c r="I41" s="218" t="s">
        <v>83</v>
      </c>
      <c r="J41" s="218" t="s">
        <v>291</v>
      </c>
      <c r="K41" s="218" t="s">
        <v>531</v>
      </c>
      <c r="L41" s="218" t="s">
        <v>531</v>
      </c>
      <c r="M41" s="218" t="s">
        <v>1928</v>
      </c>
      <c r="N41" s="217" t="s">
        <v>1930</v>
      </c>
    </row>
    <row r="42" spans="2:14" x14ac:dyDescent="0.25">
      <c r="B42" s="76">
        <v>32</v>
      </c>
      <c r="C42" s="217" t="s">
        <v>1832</v>
      </c>
      <c r="D42" s="217" t="s">
        <v>1823</v>
      </c>
      <c r="E42" s="152">
        <v>6.8715277777777778E-2</v>
      </c>
      <c r="F42" s="218" t="s">
        <v>1934</v>
      </c>
      <c r="G42" s="203">
        <v>68</v>
      </c>
      <c r="H42" s="217" t="s">
        <v>1936</v>
      </c>
      <c r="I42" s="218" t="s">
        <v>3</v>
      </c>
      <c r="J42" s="218" t="s">
        <v>292</v>
      </c>
      <c r="K42" s="218" t="s">
        <v>572</v>
      </c>
      <c r="L42" s="218" t="s">
        <v>1932</v>
      </c>
      <c r="M42" s="218" t="s">
        <v>1933</v>
      </c>
      <c r="N42" s="217" t="s">
        <v>1935</v>
      </c>
    </row>
    <row r="43" spans="2:14" x14ac:dyDescent="0.25">
      <c r="B43" s="76">
        <v>33</v>
      </c>
      <c r="C43" s="217" t="s">
        <v>1833</v>
      </c>
      <c r="D43" s="217" t="s">
        <v>1818</v>
      </c>
      <c r="E43" s="152">
        <v>6.4351851851851841E-2</v>
      </c>
      <c r="F43" s="218" t="s">
        <v>1938</v>
      </c>
      <c r="G43" s="203">
        <v>67</v>
      </c>
      <c r="H43" s="217" t="s">
        <v>1940</v>
      </c>
      <c r="I43" s="218" t="s">
        <v>83</v>
      </c>
      <c r="J43" s="218" t="s">
        <v>293</v>
      </c>
      <c r="K43" s="218" t="s">
        <v>1291</v>
      </c>
      <c r="L43" s="218" t="s">
        <v>531</v>
      </c>
      <c r="M43" s="218" t="s">
        <v>1937</v>
      </c>
      <c r="N43" s="217" t="s">
        <v>1939</v>
      </c>
    </row>
    <row r="44" spans="2:14" x14ac:dyDescent="0.25">
      <c r="B44" s="76">
        <v>34</v>
      </c>
      <c r="C44" s="217" t="s">
        <v>1827</v>
      </c>
      <c r="D44" s="217" t="s">
        <v>1811</v>
      </c>
      <c r="E44" s="152">
        <v>6.1527777777777772E-2</v>
      </c>
      <c r="F44" s="218" t="s">
        <v>266</v>
      </c>
      <c r="G44" s="203">
        <v>58</v>
      </c>
      <c r="H44" s="217" t="s">
        <v>282</v>
      </c>
      <c r="I44" s="218" t="s">
        <v>4</v>
      </c>
      <c r="J44" s="218" t="s">
        <v>292</v>
      </c>
      <c r="K44" s="218" t="s">
        <v>1941</v>
      </c>
      <c r="L44" s="218" t="s">
        <v>1942</v>
      </c>
      <c r="M44" s="218" t="s">
        <v>1943</v>
      </c>
      <c r="N44" s="217" t="s">
        <v>1944</v>
      </c>
    </row>
    <row r="45" spans="2:14" x14ac:dyDescent="0.25">
      <c r="B45" s="76">
        <v>35</v>
      </c>
      <c r="C45" s="217" t="s">
        <v>523</v>
      </c>
      <c r="D45" s="217" t="s">
        <v>535</v>
      </c>
      <c r="E45" s="152">
        <v>6.2916666666666662E-2</v>
      </c>
      <c r="F45" s="218" t="s">
        <v>1621</v>
      </c>
      <c r="G45" s="203">
        <v>64</v>
      </c>
      <c r="H45" s="217" t="s">
        <v>469</v>
      </c>
      <c r="I45" s="218" t="s">
        <v>83</v>
      </c>
      <c r="J45" s="218" t="s">
        <v>293</v>
      </c>
      <c r="K45" s="218" t="s">
        <v>531</v>
      </c>
      <c r="L45" s="218" t="s">
        <v>531</v>
      </c>
      <c r="M45" s="218" t="s">
        <v>1945</v>
      </c>
      <c r="N45" s="217" t="s">
        <v>1946</v>
      </c>
    </row>
    <row r="46" spans="2:14" x14ac:dyDescent="0.25">
      <c r="B46" s="76">
        <v>36</v>
      </c>
      <c r="C46" s="217" t="s">
        <v>549</v>
      </c>
      <c r="D46" s="217" t="s">
        <v>535</v>
      </c>
      <c r="E46" s="152">
        <v>5.7754629629629628E-2</v>
      </c>
      <c r="F46" s="218" t="s">
        <v>278</v>
      </c>
      <c r="G46" s="203">
        <v>52</v>
      </c>
      <c r="H46" s="217" t="s">
        <v>289</v>
      </c>
      <c r="I46" s="218" t="s">
        <v>83</v>
      </c>
      <c r="J46" s="218" t="s">
        <v>291</v>
      </c>
      <c r="K46" s="218" t="s">
        <v>531</v>
      </c>
      <c r="L46" s="218" t="s">
        <v>531</v>
      </c>
      <c r="M46" s="218" t="s">
        <v>1947</v>
      </c>
      <c r="N46" s="217" t="s">
        <v>1948</v>
      </c>
    </row>
    <row r="47" spans="2:14" x14ac:dyDescent="0.25">
      <c r="B47" s="76">
        <v>37</v>
      </c>
      <c r="C47" s="217" t="s">
        <v>1811</v>
      </c>
      <c r="D47" s="217" t="s">
        <v>523</v>
      </c>
      <c r="E47" s="152">
        <v>5.6435185185185179E-2</v>
      </c>
      <c r="F47" s="218" t="s">
        <v>1950</v>
      </c>
      <c r="G47" s="203">
        <v>47</v>
      </c>
      <c r="H47" s="217" t="s">
        <v>1952</v>
      </c>
      <c r="I47" s="218" t="s">
        <v>83</v>
      </c>
      <c r="J47" s="218" t="s">
        <v>293</v>
      </c>
      <c r="K47" s="218" t="s">
        <v>531</v>
      </c>
      <c r="L47" s="218" t="s">
        <v>531</v>
      </c>
      <c r="M47" s="218" t="s">
        <v>1949</v>
      </c>
      <c r="N47" s="217" t="s">
        <v>1951</v>
      </c>
    </row>
    <row r="48" spans="2:14" x14ac:dyDescent="0.25">
      <c r="B48" s="76">
        <v>38</v>
      </c>
      <c r="C48" s="217" t="s">
        <v>1818</v>
      </c>
      <c r="D48" s="217" t="s">
        <v>1827</v>
      </c>
      <c r="E48" s="152">
        <v>6.177083333333333E-2</v>
      </c>
      <c r="F48" s="218" t="s">
        <v>1749</v>
      </c>
      <c r="G48" s="203">
        <v>49</v>
      </c>
      <c r="H48" s="217" t="s">
        <v>518</v>
      </c>
      <c r="I48" s="218" t="s">
        <v>3</v>
      </c>
      <c r="J48" s="218" t="s">
        <v>292</v>
      </c>
      <c r="K48" s="218" t="s">
        <v>1953</v>
      </c>
      <c r="L48" s="218" t="s">
        <v>1954</v>
      </c>
      <c r="M48" s="218" t="s">
        <v>1955</v>
      </c>
      <c r="N48" s="217" t="s">
        <v>1956</v>
      </c>
    </row>
    <row r="49" spans="2:14" x14ac:dyDescent="0.25">
      <c r="B49" s="76">
        <v>39</v>
      </c>
      <c r="C49" s="217" t="s">
        <v>1823</v>
      </c>
      <c r="D49" s="217" t="s">
        <v>1833</v>
      </c>
      <c r="E49" s="152">
        <v>5.9143518518518519E-2</v>
      </c>
      <c r="F49" s="218" t="s">
        <v>931</v>
      </c>
      <c r="G49" s="203">
        <v>55</v>
      </c>
      <c r="H49" s="217" t="s">
        <v>1959</v>
      </c>
      <c r="I49" s="218" t="s">
        <v>83</v>
      </c>
      <c r="J49" s="218" t="s">
        <v>291</v>
      </c>
      <c r="K49" s="218" t="s">
        <v>1026</v>
      </c>
      <c r="L49" s="218" t="s">
        <v>531</v>
      </c>
      <c r="M49" s="218" t="s">
        <v>1957</v>
      </c>
      <c r="N49" s="217" t="s">
        <v>1958</v>
      </c>
    </row>
    <row r="50" spans="2:14" x14ac:dyDescent="0.25">
      <c r="B50" s="76">
        <v>40</v>
      </c>
      <c r="C50" s="217" t="s">
        <v>1826</v>
      </c>
      <c r="D50" s="217" t="s">
        <v>1832</v>
      </c>
      <c r="E50" s="152">
        <v>4.5520833333333337E-2</v>
      </c>
      <c r="F50" s="218" t="s">
        <v>1961</v>
      </c>
      <c r="G50" s="203">
        <v>54</v>
      </c>
      <c r="H50" s="217" t="s">
        <v>1963</v>
      </c>
      <c r="I50" s="218" t="s">
        <v>83</v>
      </c>
      <c r="J50" s="218" t="s">
        <v>291</v>
      </c>
      <c r="K50" s="218" t="s">
        <v>531</v>
      </c>
      <c r="L50" s="218" t="s">
        <v>531</v>
      </c>
      <c r="M50" s="218" t="s">
        <v>1960</v>
      </c>
      <c r="N50" s="217" t="s">
        <v>1962</v>
      </c>
    </row>
    <row r="51" spans="2:14" x14ac:dyDescent="0.25">
      <c r="B51" s="76">
        <v>41</v>
      </c>
      <c r="C51" s="217" t="s">
        <v>1832</v>
      </c>
      <c r="D51" s="217" t="s">
        <v>549</v>
      </c>
      <c r="E51" s="152">
        <v>6.025462962962963E-2</v>
      </c>
      <c r="F51" s="218" t="s">
        <v>324</v>
      </c>
      <c r="G51" s="203">
        <v>56</v>
      </c>
      <c r="H51" s="217" t="s">
        <v>1968</v>
      </c>
      <c r="I51" s="218" t="s">
        <v>3</v>
      </c>
      <c r="J51" s="218" t="s">
        <v>292</v>
      </c>
      <c r="K51" s="218" t="s">
        <v>1964</v>
      </c>
      <c r="L51" s="218" t="s">
        <v>1965</v>
      </c>
      <c r="M51" s="218" t="s">
        <v>1966</v>
      </c>
      <c r="N51" s="217" t="s">
        <v>1967</v>
      </c>
    </row>
    <row r="52" spans="2:14" x14ac:dyDescent="0.25">
      <c r="B52" s="76">
        <v>42</v>
      </c>
      <c r="C52" s="217" t="s">
        <v>1833</v>
      </c>
      <c r="D52" s="217" t="s">
        <v>1826</v>
      </c>
      <c r="E52" s="152">
        <v>7.2928240740740738E-2</v>
      </c>
      <c r="F52" s="218" t="s">
        <v>1972</v>
      </c>
      <c r="G52" s="203">
        <v>108</v>
      </c>
      <c r="H52" s="217" t="s">
        <v>1974</v>
      </c>
      <c r="I52" s="218" t="s">
        <v>3</v>
      </c>
      <c r="J52" s="218" t="s">
        <v>293</v>
      </c>
      <c r="K52" s="218" t="s">
        <v>1969</v>
      </c>
      <c r="L52" s="218" t="s">
        <v>1970</v>
      </c>
      <c r="M52" s="218" t="s">
        <v>1971</v>
      </c>
      <c r="N52" s="217" t="s">
        <v>1973</v>
      </c>
    </row>
    <row r="53" spans="2:14" x14ac:dyDescent="0.25">
      <c r="B53" s="76">
        <v>43</v>
      </c>
      <c r="C53" s="217" t="s">
        <v>1827</v>
      </c>
      <c r="D53" s="217" t="s">
        <v>1823</v>
      </c>
      <c r="E53" s="152">
        <v>5.2766203703703697E-2</v>
      </c>
      <c r="F53" s="218" t="s">
        <v>1976</v>
      </c>
      <c r="G53" s="203">
        <v>42</v>
      </c>
      <c r="H53" s="217" t="s">
        <v>1978</v>
      </c>
      <c r="I53" s="218" t="s">
        <v>83</v>
      </c>
      <c r="J53" s="218" t="s">
        <v>290</v>
      </c>
      <c r="K53" s="218" t="s">
        <v>531</v>
      </c>
      <c r="L53" s="218" t="s">
        <v>531</v>
      </c>
      <c r="M53" s="218" t="s">
        <v>1975</v>
      </c>
      <c r="N53" s="217" t="s">
        <v>1977</v>
      </c>
    </row>
    <row r="54" spans="2:14" x14ac:dyDescent="0.25">
      <c r="B54" s="76">
        <v>44</v>
      </c>
      <c r="C54" s="217" t="s">
        <v>523</v>
      </c>
      <c r="D54" s="217" t="s">
        <v>1818</v>
      </c>
      <c r="E54" s="152">
        <v>6.8263888888888888E-2</v>
      </c>
      <c r="F54" s="218" t="s">
        <v>1564</v>
      </c>
      <c r="G54" s="203">
        <v>64</v>
      </c>
      <c r="H54" s="217" t="s">
        <v>1983</v>
      </c>
      <c r="I54" s="218" t="s">
        <v>3</v>
      </c>
      <c r="J54" s="218" t="s">
        <v>292</v>
      </c>
      <c r="K54" s="218" t="s">
        <v>1979</v>
      </c>
      <c r="L54" s="218" t="s">
        <v>1980</v>
      </c>
      <c r="M54" s="218" t="s">
        <v>1981</v>
      </c>
      <c r="N54" s="217" t="s">
        <v>1982</v>
      </c>
    </row>
    <row r="55" spans="2:14" x14ac:dyDescent="0.25">
      <c r="B55" s="76">
        <v>45</v>
      </c>
      <c r="C55" s="217" t="s">
        <v>535</v>
      </c>
      <c r="D55" s="217" t="s">
        <v>1811</v>
      </c>
      <c r="E55" s="152">
        <v>5.5219907407407405E-2</v>
      </c>
      <c r="F55" s="218" t="s">
        <v>274</v>
      </c>
      <c r="G55" s="203">
        <v>53</v>
      </c>
      <c r="H55" s="217" t="s">
        <v>620</v>
      </c>
      <c r="I55" s="218" t="s">
        <v>83</v>
      </c>
      <c r="J55" s="218" t="s">
        <v>293</v>
      </c>
      <c r="K55" s="218" t="s">
        <v>531</v>
      </c>
      <c r="L55" s="218" t="s">
        <v>531</v>
      </c>
      <c r="M55" s="218" t="s">
        <v>1984</v>
      </c>
      <c r="N55" s="217" t="s">
        <v>1985</v>
      </c>
    </row>
    <row r="56" spans="2:14" x14ac:dyDescent="0.25">
      <c r="B56" s="76">
        <v>46</v>
      </c>
      <c r="C56" s="217" t="s">
        <v>549</v>
      </c>
      <c r="D56" s="217" t="s">
        <v>1811</v>
      </c>
      <c r="E56" s="152">
        <v>4.553240740740741E-2</v>
      </c>
      <c r="F56" s="218" t="s">
        <v>1815</v>
      </c>
      <c r="G56" s="203">
        <v>38</v>
      </c>
      <c r="H56" s="217" t="s">
        <v>1817</v>
      </c>
      <c r="I56" s="218" t="s">
        <v>83</v>
      </c>
      <c r="J56" s="218" t="s">
        <v>291</v>
      </c>
      <c r="K56" s="218" t="s">
        <v>531</v>
      </c>
      <c r="L56" s="218" t="s">
        <v>1986</v>
      </c>
      <c r="M56" s="218" t="s">
        <v>1987</v>
      </c>
      <c r="N56" s="217" t="s">
        <v>1988</v>
      </c>
    </row>
    <row r="57" spans="2:14" x14ac:dyDescent="0.25">
      <c r="B57" s="76">
        <v>47</v>
      </c>
      <c r="C57" s="217" t="s">
        <v>535</v>
      </c>
      <c r="D57" s="217" t="s">
        <v>1818</v>
      </c>
      <c r="E57" s="152">
        <v>4.8900462962962965E-2</v>
      </c>
      <c r="F57" s="218" t="s">
        <v>1820</v>
      </c>
      <c r="G57" s="203">
        <v>48</v>
      </c>
      <c r="H57" s="217" t="s">
        <v>1822</v>
      </c>
      <c r="I57" s="218" t="s">
        <v>83</v>
      </c>
      <c r="J57" s="218" t="s">
        <v>291</v>
      </c>
      <c r="K57" s="218" t="s">
        <v>531</v>
      </c>
      <c r="L57" s="218" t="s">
        <v>707</v>
      </c>
      <c r="M57" s="218" t="s">
        <v>1989</v>
      </c>
      <c r="N57" s="217" t="s">
        <v>1990</v>
      </c>
    </row>
    <row r="58" spans="2:14" x14ac:dyDescent="0.25">
      <c r="B58" s="76">
        <v>48</v>
      </c>
      <c r="C58" s="217" t="s">
        <v>523</v>
      </c>
      <c r="D58" s="217" t="s">
        <v>1823</v>
      </c>
      <c r="E58" s="152">
        <v>5.2337962962962968E-2</v>
      </c>
      <c r="F58" s="218" t="s">
        <v>1580</v>
      </c>
      <c r="G58" s="203">
        <v>36</v>
      </c>
      <c r="H58" s="217" t="s">
        <v>493</v>
      </c>
      <c r="I58" s="218" t="s">
        <v>83</v>
      </c>
      <c r="J58" s="218" t="s">
        <v>291</v>
      </c>
      <c r="K58" s="218" t="s">
        <v>1634</v>
      </c>
      <c r="L58" s="218" t="s">
        <v>531</v>
      </c>
      <c r="M58" s="218" t="s">
        <v>1991</v>
      </c>
      <c r="N58" s="217" t="s">
        <v>1992</v>
      </c>
    </row>
    <row r="59" spans="2:14" x14ac:dyDescent="0.25">
      <c r="B59" s="76">
        <v>49</v>
      </c>
      <c r="C59" s="217" t="s">
        <v>1827</v>
      </c>
      <c r="D59" s="217" t="s">
        <v>1826</v>
      </c>
      <c r="E59" s="152">
        <v>4.3796296296296298E-2</v>
      </c>
      <c r="F59" s="218" t="s">
        <v>1829</v>
      </c>
      <c r="G59" s="203">
        <v>44</v>
      </c>
      <c r="H59" s="217" t="s">
        <v>1831</v>
      </c>
      <c r="I59" s="218" t="s">
        <v>83</v>
      </c>
      <c r="J59" s="218" t="s">
        <v>291</v>
      </c>
      <c r="K59" s="218" t="s">
        <v>531</v>
      </c>
      <c r="L59" s="218" t="s">
        <v>531</v>
      </c>
      <c r="M59" s="218" t="s">
        <v>1993</v>
      </c>
      <c r="N59" s="217" t="s">
        <v>1994</v>
      </c>
    </row>
    <row r="60" spans="2:14" x14ac:dyDescent="0.25">
      <c r="B60" s="76">
        <v>50</v>
      </c>
      <c r="C60" s="217" t="s">
        <v>1833</v>
      </c>
      <c r="D60" s="217" t="s">
        <v>1832</v>
      </c>
      <c r="E60" s="152">
        <v>6.6793981481481482E-2</v>
      </c>
      <c r="F60" s="218" t="s">
        <v>1835</v>
      </c>
      <c r="G60" s="203">
        <v>68</v>
      </c>
      <c r="H60" s="217" t="s">
        <v>1837</v>
      </c>
      <c r="I60" s="218" t="s">
        <v>3</v>
      </c>
      <c r="J60" s="218" t="s">
        <v>292</v>
      </c>
      <c r="K60" s="218" t="s">
        <v>1995</v>
      </c>
      <c r="L60" s="218" t="s">
        <v>1996</v>
      </c>
      <c r="M60" s="218" t="s">
        <v>1997</v>
      </c>
      <c r="N60" s="217" t="s">
        <v>1998</v>
      </c>
    </row>
    <row r="61" spans="2:14" x14ac:dyDescent="0.25">
      <c r="B61" s="76">
        <v>51</v>
      </c>
      <c r="C61" s="217" t="s">
        <v>1833</v>
      </c>
      <c r="D61" s="217" t="s">
        <v>549</v>
      </c>
      <c r="E61" s="152">
        <v>6.4502314814814818E-2</v>
      </c>
      <c r="F61" s="218" t="s">
        <v>1840</v>
      </c>
      <c r="G61" s="203">
        <v>72</v>
      </c>
      <c r="H61" s="217" t="s">
        <v>1196</v>
      </c>
      <c r="I61" s="218" t="s">
        <v>83</v>
      </c>
      <c r="J61" s="218" t="s">
        <v>291</v>
      </c>
      <c r="K61" s="218" t="s">
        <v>716</v>
      </c>
      <c r="L61" s="218" t="s">
        <v>531</v>
      </c>
      <c r="M61" s="218" t="s">
        <v>1999</v>
      </c>
      <c r="N61" s="217" t="s">
        <v>2000</v>
      </c>
    </row>
    <row r="62" spans="2:14" x14ac:dyDescent="0.25">
      <c r="B62" s="76">
        <v>52</v>
      </c>
      <c r="C62" s="217" t="s">
        <v>1832</v>
      </c>
      <c r="D62" s="217" t="s">
        <v>1827</v>
      </c>
      <c r="E62" s="152">
        <v>6.6516203703703702E-2</v>
      </c>
      <c r="F62" s="218" t="s">
        <v>1843</v>
      </c>
      <c r="G62" s="203">
        <v>61</v>
      </c>
      <c r="H62" s="217" t="s">
        <v>1845</v>
      </c>
      <c r="I62" s="218" t="s">
        <v>3</v>
      </c>
      <c r="J62" s="218" t="s">
        <v>292</v>
      </c>
      <c r="K62" s="218" t="s">
        <v>2001</v>
      </c>
      <c r="L62" s="218" t="s">
        <v>1868</v>
      </c>
      <c r="M62" s="218" t="s">
        <v>2002</v>
      </c>
      <c r="N62" s="217" t="s">
        <v>2003</v>
      </c>
    </row>
    <row r="63" spans="2:14" x14ac:dyDescent="0.25">
      <c r="B63" s="76">
        <v>53</v>
      </c>
      <c r="C63" s="217" t="s">
        <v>1826</v>
      </c>
      <c r="D63" s="217" t="s">
        <v>523</v>
      </c>
      <c r="E63" s="152">
        <v>5.8182870370370371E-2</v>
      </c>
      <c r="F63" s="218" t="s">
        <v>1847</v>
      </c>
      <c r="G63" s="203">
        <v>46</v>
      </c>
      <c r="H63" s="217" t="s">
        <v>1849</v>
      </c>
      <c r="I63" s="218" t="s">
        <v>83</v>
      </c>
      <c r="J63" s="218" t="s">
        <v>290</v>
      </c>
      <c r="K63" s="218" t="s">
        <v>531</v>
      </c>
      <c r="L63" s="218" t="s">
        <v>531</v>
      </c>
      <c r="M63" s="218" t="s">
        <v>2004</v>
      </c>
      <c r="N63" s="217" t="s">
        <v>2005</v>
      </c>
    </row>
    <row r="64" spans="2:14" x14ac:dyDescent="0.25">
      <c r="B64" s="76">
        <v>54</v>
      </c>
      <c r="C64" s="217" t="s">
        <v>1823</v>
      </c>
      <c r="D64" s="217" t="s">
        <v>535</v>
      </c>
      <c r="E64" s="152">
        <v>6.322916666666667E-2</v>
      </c>
      <c r="F64" s="218" t="s">
        <v>1852</v>
      </c>
      <c r="G64" s="203">
        <v>62</v>
      </c>
      <c r="H64" s="217" t="s">
        <v>1854</v>
      </c>
      <c r="I64" s="218" t="s">
        <v>83</v>
      </c>
      <c r="J64" s="218" t="s">
        <v>148</v>
      </c>
      <c r="K64" s="218" t="s">
        <v>531</v>
      </c>
      <c r="L64" s="218" t="s">
        <v>531</v>
      </c>
      <c r="M64" s="218" t="s">
        <v>2006</v>
      </c>
      <c r="N64" s="217" t="s">
        <v>2007</v>
      </c>
    </row>
    <row r="65" spans="2:14" x14ac:dyDescent="0.25">
      <c r="B65" s="76">
        <v>55</v>
      </c>
      <c r="C65" s="217" t="s">
        <v>1818</v>
      </c>
      <c r="D65" s="217" t="s">
        <v>1811</v>
      </c>
      <c r="E65" s="152">
        <v>7.4965277777777783E-2</v>
      </c>
      <c r="F65" s="218" t="s">
        <v>1550</v>
      </c>
      <c r="G65" s="203">
        <v>117</v>
      </c>
      <c r="H65" s="217" t="s">
        <v>283</v>
      </c>
      <c r="I65" s="218" t="s">
        <v>3</v>
      </c>
      <c r="J65" s="218" t="s">
        <v>292</v>
      </c>
      <c r="K65" s="218" t="s">
        <v>2008</v>
      </c>
      <c r="L65" s="218" t="s">
        <v>2009</v>
      </c>
      <c r="M65" s="218" t="s">
        <v>2010</v>
      </c>
      <c r="N65" s="217" t="s">
        <v>2011</v>
      </c>
    </row>
    <row r="66" spans="2:14" x14ac:dyDescent="0.25">
      <c r="B66" s="76">
        <v>56</v>
      </c>
      <c r="C66" s="217" t="s">
        <v>549</v>
      </c>
      <c r="D66" s="217" t="s">
        <v>1818</v>
      </c>
      <c r="E66" s="152">
        <v>4.5752314814814815E-2</v>
      </c>
      <c r="F66" s="218" t="s">
        <v>266</v>
      </c>
      <c r="G66" s="203">
        <v>41</v>
      </c>
      <c r="H66" s="217" t="s">
        <v>282</v>
      </c>
      <c r="I66" s="218" t="s">
        <v>83</v>
      </c>
      <c r="J66" s="218" t="s">
        <v>291</v>
      </c>
      <c r="K66" s="218" t="s">
        <v>531</v>
      </c>
      <c r="L66" s="218" t="s">
        <v>915</v>
      </c>
      <c r="M66" s="218" t="s">
        <v>2012</v>
      </c>
      <c r="N66" s="217" t="s">
        <v>2013</v>
      </c>
    </row>
    <row r="67" spans="2:14" x14ac:dyDescent="0.25">
      <c r="B67" s="76">
        <v>57</v>
      </c>
      <c r="C67" s="217" t="s">
        <v>1811</v>
      </c>
      <c r="D67" s="217" t="s">
        <v>1823</v>
      </c>
      <c r="E67" s="152">
        <v>3.6585648148148145E-2</v>
      </c>
      <c r="F67" s="218" t="s">
        <v>268</v>
      </c>
      <c r="G67" s="203">
        <v>29</v>
      </c>
      <c r="H67" s="217" t="s">
        <v>1861</v>
      </c>
      <c r="I67" s="218" t="s">
        <v>83</v>
      </c>
      <c r="J67" s="218" t="s">
        <v>290</v>
      </c>
      <c r="K67" s="218" t="s">
        <v>1044</v>
      </c>
      <c r="L67" s="218" t="s">
        <v>531</v>
      </c>
      <c r="M67" s="218" t="s">
        <v>2014</v>
      </c>
      <c r="N67" s="217" t="s">
        <v>2015</v>
      </c>
    </row>
    <row r="68" spans="2:14" x14ac:dyDescent="0.25">
      <c r="B68" s="76">
        <v>58</v>
      </c>
      <c r="C68" s="217" t="s">
        <v>535</v>
      </c>
      <c r="D68" s="217" t="s">
        <v>1826</v>
      </c>
      <c r="E68" s="152">
        <v>5.1400462962962967E-2</v>
      </c>
      <c r="F68" s="218" t="s">
        <v>1035</v>
      </c>
      <c r="G68" s="203">
        <v>53</v>
      </c>
      <c r="H68" s="217" t="s">
        <v>1864</v>
      </c>
      <c r="I68" s="218" t="s">
        <v>83</v>
      </c>
      <c r="J68" s="218" t="s">
        <v>291</v>
      </c>
      <c r="K68" s="218" t="s">
        <v>531</v>
      </c>
      <c r="L68" s="218" t="s">
        <v>531</v>
      </c>
      <c r="M68" s="218" t="s">
        <v>2016</v>
      </c>
      <c r="N68" s="217" t="s">
        <v>2017</v>
      </c>
    </row>
    <row r="69" spans="2:14" x14ac:dyDescent="0.25">
      <c r="B69" s="76">
        <v>59</v>
      </c>
      <c r="C69" s="217" t="s">
        <v>523</v>
      </c>
      <c r="D69" s="217" t="s">
        <v>1832</v>
      </c>
      <c r="E69" s="152">
        <v>6.2546296296296294E-2</v>
      </c>
      <c r="F69" s="218" t="s">
        <v>1537</v>
      </c>
      <c r="G69" s="203">
        <v>64</v>
      </c>
      <c r="H69" s="217" t="s">
        <v>484</v>
      </c>
      <c r="I69" s="218" t="s">
        <v>83</v>
      </c>
      <c r="J69" s="218" t="s">
        <v>291</v>
      </c>
      <c r="K69" s="218" t="s">
        <v>1652</v>
      </c>
      <c r="L69" s="218" t="s">
        <v>531</v>
      </c>
      <c r="M69" s="218" t="s">
        <v>2018</v>
      </c>
      <c r="N69" s="217" t="s">
        <v>2019</v>
      </c>
    </row>
    <row r="70" spans="2:14" x14ac:dyDescent="0.25">
      <c r="B70" s="76">
        <v>60</v>
      </c>
      <c r="C70" s="217" t="s">
        <v>1827</v>
      </c>
      <c r="D70" s="217" t="s">
        <v>1833</v>
      </c>
      <c r="E70" s="152">
        <v>4.8321759259259266E-2</v>
      </c>
      <c r="F70" s="218" t="s">
        <v>1870</v>
      </c>
      <c r="G70" s="203">
        <v>49</v>
      </c>
      <c r="H70" s="217" t="s">
        <v>1872</v>
      </c>
      <c r="I70" s="218" t="s">
        <v>83</v>
      </c>
      <c r="J70" s="218" t="s">
        <v>293</v>
      </c>
      <c r="K70" s="218" t="s">
        <v>531</v>
      </c>
      <c r="L70" s="218" t="s">
        <v>531</v>
      </c>
      <c r="M70" s="218" t="s">
        <v>2020</v>
      </c>
      <c r="N70" s="217" t="s">
        <v>2021</v>
      </c>
    </row>
    <row r="71" spans="2:14" x14ac:dyDescent="0.25">
      <c r="B71" s="76">
        <v>61</v>
      </c>
      <c r="C71" s="217" t="s">
        <v>1827</v>
      </c>
      <c r="D71" s="217" t="s">
        <v>549</v>
      </c>
      <c r="E71" s="152">
        <v>6.7858796296296306E-2</v>
      </c>
      <c r="F71" s="218" t="s">
        <v>1614</v>
      </c>
      <c r="G71" s="203">
        <v>70</v>
      </c>
      <c r="H71" s="217" t="s">
        <v>503</v>
      </c>
      <c r="I71" s="218" t="s">
        <v>4</v>
      </c>
      <c r="J71" s="218" t="s">
        <v>292</v>
      </c>
      <c r="K71" s="218" t="s">
        <v>1941</v>
      </c>
      <c r="L71" s="218" t="s">
        <v>732</v>
      </c>
      <c r="M71" s="218" t="s">
        <v>2022</v>
      </c>
      <c r="N71" s="217" t="s">
        <v>2023</v>
      </c>
    </row>
    <row r="72" spans="2:14" x14ac:dyDescent="0.25">
      <c r="B72" s="76">
        <v>62</v>
      </c>
      <c r="C72" s="217" t="s">
        <v>1833</v>
      </c>
      <c r="D72" s="217" t="s">
        <v>523</v>
      </c>
      <c r="E72" s="152">
        <v>6.7013888888888887E-2</v>
      </c>
      <c r="F72" s="218" t="s">
        <v>1876</v>
      </c>
      <c r="G72" s="203">
        <v>73</v>
      </c>
      <c r="H72" s="217" t="s">
        <v>1878</v>
      </c>
      <c r="I72" s="218" t="s">
        <v>3</v>
      </c>
      <c r="J72" s="218" t="s">
        <v>293</v>
      </c>
      <c r="K72" s="218" t="s">
        <v>2024</v>
      </c>
      <c r="L72" s="218" t="s">
        <v>2025</v>
      </c>
      <c r="M72" s="218" t="s">
        <v>2026</v>
      </c>
      <c r="N72" s="217" t="s">
        <v>2027</v>
      </c>
    </row>
    <row r="73" spans="2:14" x14ac:dyDescent="0.25">
      <c r="B73" s="76">
        <v>63</v>
      </c>
      <c r="C73" s="217" t="s">
        <v>1832</v>
      </c>
      <c r="D73" s="217" t="s">
        <v>535</v>
      </c>
      <c r="E73" s="152">
        <v>4.9178240740740738E-2</v>
      </c>
      <c r="F73" s="218" t="s">
        <v>274</v>
      </c>
      <c r="G73" s="203">
        <v>49</v>
      </c>
      <c r="H73" s="217" t="s">
        <v>1064</v>
      </c>
      <c r="I73" s="218" t="s">
        <v>83</v>
      </c>
      <c r="J73" s="218" t="s">
        <v>291</v>
      </c>
      <c r="K73" s="218" t="s">
        <v>531</v>
      </c>
      <c r="L73" s="218" t="s">
        <v>531</v>
      </c>
      <c r="M73" s="218" t="s">
        <v>2028</v>
      </c>
      <c r="N73" s="217" t="s">
        <v>2029</v>
      </c>
    </row>
    <row r="74" spans="2:14" x14ac:dyDescent="0.25">
      <c r="B74" s="76">
        <v>64</v>
      </c>
      <c r="C74" s="217" t="s">
        <v>1826</v>
      </c>
      <c r="D74" s="217" t="s">
        <v>1811</v>
      </c>
      <c r="E74" s="152">
        <v>4.6539351851851853E-2</v>
      </c>
      <c r="F74" s="218" t="s">
        <v>1883</v>
      </c>
      <c r="G74" s="203">
        <v>42</v>
      </c>
      <c r="H74" s="217" t="s">
        <v>1885</v>
      </c>
      <c r="I74" s="218" t="s">
        <v>83</v>
      </c>
      <c r="J74" s="218" t="s">
        <v>291</v>
      </c>
      <c r="K74" s="218" t="s">
        <v>531</v>
      </c>
      <c r="L74" s="218" t="s">
        <v>531</v>
      </c>
      <c r="M74" s="218" t="s">
        <v>2030</v>
      </c>
      <c r="N74" s="217" t="s">
        <v>2031</v>
      </c>
    </row>
    <row r="75" spans="2:14" x14ac:dyDescent="0.25">
      <c r="B75" s="76">
        <v>65</v>
      </c>
      <c r="C75" s="217" t="s">
        <v>1823</v>
      </c>
      <c r="D75" s="217" t="s">
        <v>1818</v>
      </c>
      <c r="E75" s="152">
        <v>2.4699074074074078E-2</v>
      </c>
      <c r="F75" s="218" t="s">
        <v>935</v>
      </c>
      <c r="G75" s="203">
        <v>25</v>
      </c>
      <c r="H75" s="217" t="s">
        <v>937</v>
      </c>
      <c r="I75" s="218" t="s">
        <v>83</v>
      </c>
      <c r="J75" s="218" t="s">
        <v>290</v>
      </c>
      <c r="K75" s="218" t="s">
        <v>531</v>
      </c>
      <c r="L75" s="218" t="s">
        <v>915</v>
      </c>
      <c r="M75" s="218" t="s">
        <v>2032</v>
      </c>
      <c r="N75" s="217" t="s">
        <v>2033</v>
      </c>
    </row>
    <row r="76" spans="2:14" x14ac:dyDescent="0.25">
      <c r="B76" s="76">
        <v>66</v>
      </c>
      <c r="C76" s="217" t="s">
        <v>549</v>
      </c>
      <c r="D76" s="217" t="s">
        <v>1823</v>
      </c>
      <c r="E76" s="152">
        <v>6.1249999999999999E-2</v>
      </c>
      <c r="F76" s="218" t="s">
        <v>1889</v>
      </c>
      <c r="G76" s="203">
        <v>53</v>
      </c>
      <c r="H76" s="217" t="s">
        <v>1891</v>
      </c>
      <c r="I76" s="218" t="s">
        <v>83</v>
      </c>
      <c r="J76" s="218" t="s">
        <v>291</v>
      </c>
      <c r="K76" s="218" t="s">
        <v>531</v>
      </c>
      <c r="L76" s="218" t="s">
        <v>531</v>
      </c>
      <c r="M76" s="218" t="s">
        <v>2034</v>
      </c>
      <c r="N76" s="217" t="s">
        <v>2035</v>
      </c>
    </row>
    <row r="77" spans="2:14" x14ac:dyDescent="0.25">
      <c r="B77" s="76">
        <v>67</v>
      </c>
      <c r="C77" s="217" t="s">
        <v>1818</v>
      </c>
      <c r="D77" s="217" t="s">
        <v>1826</v>
      </c>
      <c r="E77" s="152">
        <v>5.7789351851851856E-2</v>
      </c>
      <c r="F77" s="218" t="s">
        <v>1876</v>
      </c>
      <c r="G77" s="203">
        <v>63</v>
      </c>
      <c r="H77" s="217" t="s">
        <v>1894</v>
      </c>
      <c r="I77" s="218" t="s">
        <v>83</v>
      </c>
      <c r="J77" s="218" t="s">
        <v>293</v>
      </c>
      <c r="K77" s="218" t="s">
        <v>531</v>
      </c>
      <c r="L77" s="218" t="s">
        <v>531</v>
      </c>
      <c r="M77" s="218" t="s">
        <v>2036</v>
      </c>
      <c r="N77" s="217" t="s">
        <v>2037</v>
      </c>
    </row>
    <row r="78" spans="2:14" x14ac:dyDescent="0.25">
      <c r="B78" s="76">
        <v>68</v>
      </c>
      <c r="C78" s="217" t="s">
        <v>1811</v>
      </c>
      <c r="D78" s="217" t="s">
        <v>1832</v>
      </c>
      <c r="E78" s="152">
        <v>5.3807870370370374E-2</v>
      </c>
      <c r="F78" s="218" t="s">
        <v>1896</v>
      </c>
      <c r="G78" s="203">
        <v>46</v>
      </c>
      <c r="H78" s="217" t="s">
        <v>1898</v>
      </c>
      <c r="I78" s="218" t="s">
        <v>83</v>
      </c>
      <c r="J78" s="218" t="s">
        <v>291</v>
      </c>
      <c r="K78" s="218" t="s">
        <v>531</v>
      </c>
      <c r="L78" s="218" t="s">
        <v>531</v>
      </c>
      <c r="M78" s="218" t="s">
        <v>2038</v>
      </c>
      <c r="N78" s="217" t="s">
        <v>2039</v>
      </c>
    </row>
    <row r="79" spans="2:14" x14ac:dyDescent="0.25">
      <c r="B79" s="76">
        <v>69</v>
      </c>
      <c r="C79" s="217" t="s">
        <v>535</v>
      </c>
      <c r="D79" s="217" t="s">
        <v>1833</v>
      </c>
      <c r="E79" s="152">
        <v>4.071759259259259E-2</v>
      </c>
      <c r="F79" s="218" t="s">
        <v>1901</v>
      </c>
      <c r="G79" s="203">
        <v>34</v>
      </c>
      <c r="H79" s="217" t="s">
        <v>1903</v>
      </c>
      <c r="I79" s="218" t="s">
        <v>3</v>
      </c>
      <c r="J79" s="218" t="s">
        <v>946</v>
      </c>
      <c r="K79" s="218" t="s">
        <v>296</v>
      </c>
      <c r="L79" s="218" t="s">
        <v>2040</v>
      </c>
      <c r="M79" s="218" t="s">
        <v>2041</v>
      </c>
      <c r="N79" s="217" t="s">
        <v>2042</v>
      </c>
    </row>
    <row r="80" spans="2:14" x14ac:dyDescent="0.25">
      <c r="B80" s="76">
        <v>70</v>
      </c>
      <c r="C80" s="217" t="s">
        <v>523</v>
      </c>
      <c r="D80" s="217" t="s">
        <v>1827</v>
      </c>
      <c r="E80" s="152">
        <v>5.5381944444444442E-2</v>
      </c>
      <c r="F80" s="218" t="s">
        <v>310</v>
      </c>
      <c r="G80" s="203">
        <v>46</v>
      </c>
      <c r="H80" s="217" t="s">
        <v>1906</v>
      </c>
      <c r="I80" s="218" t="s">
        <v>83</v>
      </c>
      <c r="J80" s="218" t="s">
        <v>291</v>
      </c>
      <c r="K80" s="218" t="s">
        <v>531</v>
      </c>
      <c r="L80" s="218" t="s">
        <v>531</v>
      </c>
      <c r="M80" s="218" t="s">
        <v>2043</v>
      </c>
      <c r="N80" s="217" t="s">
        <v>2044</v>
      </c>
    </row>
    <row r="81" spans="2:14" x14ac:dyDescent="0.25">
      <c r="B81" s="76">
        <v>71</v>
      </c>
      <c r="C81" s="217" t="s">
        <v>523</v>
      </c>
      <c r="D81" s="217" t="s">
        <v>549</v>
      </c>
      <c r="E81" s="152">
        <v>5.9004629629629629E-2</v>
      </c>
      <c r="F81" s="218" t="s">
        <v>1908</v>
      </c>
      <c r="G81" s="203">
        <v>43</v>
      </c>
      <c r="H81" s="217" t="s">
        <v>1910</v>
      </c>
      <c r="I81" s="218" t="s">
        <v>83</v>
      </c>
      <c r="J81" s="218" t="s">
        <v>291</v>
      </c>
      <c r="K81" s="218" t="s">
        <v>531</v>
      </c>
      <c r="L81" s="218" t="s">
        <v>531</v>
      </c>
      <c r="M81" s="218" t="s">
        <v>2045</v>
      </c>
      <c r="N81" s="217" t="s">
        <v>2046</v>
      </c>
    </row>
    <row r="82" spans="2:14" x14ac:dyDescent="0.25">
      <c r="B82" s="76">
        <v>72</v>
      </c>
      <c r="C82" s="217" t="s">
        <v>1827</v>
      </c>
      <c r="D82" s="217" t="s">
        <v>535</v>
      </c>
      <c r="E82" s="152">
        <v>4.7905092592592589E-2</v>
      </c>
      <c r="F82" s="218" t="s">
        <v>1913</v>
      </c>
      <c r="G82" s="203">
        <v>42</v>
      </c>
      <c r="H82" s="217" t="s">
        <v>1915</v>
      </c>
      <c r="I82" s="218" t="s">
        <v>83</v>
      </c>
      <c r="J82" s="218" t="s">
        <v>291</v>
      </c>
      <c r="K82" s="218" t="s">
        <v>531</v>
      </c>
      <c r="L82" s="218" t="s">
        <v>531</v>
      </c>
      <c r="M82" s="218" t="s">
        <v>2047</v>
      </c>
      <c r="N82" s="217" t="s">
        <v>2048</v>
      </c>
    </row>
    <row r="83" spans="2:14" x14ac:dyDescent="0.25">
      <c r="B83" s="76">
        <v>73</v>
      </c>
      <c r="C83" s="217" t="s">
        <v>1833</v>
      </c>
      <c r="D83" s="217" t="s">
        <v>1811</v>
      </c>
      <c r="E83" s="152">
        <v>6.913194444444444E-2</v>
      </c>
      <c r="F83" s="218" t="s">
        <v>1917</v>
      </c>
      <c r="G83" s="203">
        <v>76</v>
      </c>
      <c r="H83" s="217" t="s">
        <v>1919</v>
      </c>
      <c r="I83" s="218" t="s">
        <v>83</v>
      </c>
      <c r="J83" s="218" t="s">
        <v>291</v>
      </c>
      <c r="K83" s="218" t="s">
        <v>1486</v>
      </c>
      <c r="L83" s="218" t="s">
        <v>2049</v>
      </c>
      <c r="M83" s="218" t="s">
        <v>2050</v>
      </c>
      <c r="N83" s="217" t="s">
        <v>2051</v>
      </c>
    </row>
    <row r="84" spans="2:14" x14ac:dyDescent="0.25">
      <c r="B84" s="76">
        <v>74</v>
      </c>
      <c r="C84" s="217" t="s">
        <v>1832</v>
      </c>
      <c r="D84" s="217" t="s">
        <v>1818</v>
      </c>
      <c r="E84" s="152">
        <v>5.9363425925925924E-2</v>
      </c>
      <c r="F84" s="218" t="s">
        <v>263</v>
      </c>
      <c r="G84" s="203">
        <v>63</v>
      </c>
      <c r="H84" s="217" t="s">
        <v>1922</v>
      </c>
      <c r="I84" s="218" t="s">
        <v>83</v>
      </c>
      <c r="J84" s="218" t="s">
        <v>290</v>
      </c>
      <c r="K84" s="218" t="s">
        <v>531</v>
      </c>
      <c r="L84" s="218" t="s">
        <v>915</v>
      </c>
      <c r="M84" s="218" t="s">
        <v>2052</v>
      </c>
      <c r="N84" s="217" t="s">
        <v>2053</v>
      </c>
    </row>
    <row r="85" spans="2:14" x14ac:dyDescent="0.25">
      <c r="B85" s="76">
        <v>75</v>
      </c>
      <c r="C85" s="217" t="s">
        <v>1826</v>
      </c>
      <c r="D85" s="217" t="s">
        <v>1823</v>
      </c>
      <c r="E85" s="152">
        <v>7.8425925925925913E-2</v>
      </c>
      <c r="F85" s="218" t="s">
        <v>1925</v>
      </c>
      <c r="G85" s="203">
        <v>140</v>
      </c>
      <c r="H85" s="217" t="s">
        <v>1927</v>
      </c>
      <c r="I85" s="218" t="s">
        <v>3</v>
      </c>
      <c r="J85" s="218" t="s">
        <v>292</v>
      </c>
      <c r="K85" s="218" t="s">
        <v>2054</v>
      </c>
      <c r="L85" s="218" t="s">
        <v>2055</v>
      </c>
      <c r="M85" s="218" t="s">
        <v>2056</v>
      </c>
      <c r="N85" s="217" t="s">
        <v>2057</v>
      </c>
    </row>
    <row r="86" spans="2:14" x14ac:dyDescent="0.25">
      <c r="B86" s="76">
        <v>76</v>
      </c>
      <c r="C86" s="217" t="s">
        <v>549</v>
      </c>
      <c r="D86" s="217" t="s">
        <v>1826</v>
      </c>
      <c r="E86" s="152">
        <v>7.4560185185185188E-2</v>
      </c>
      <c r="F86" s="218" t="s">
        <v>1929</v>
      </c>
      <c r="G86" s="203">
        <v>110</v>
      </c>
      <c r="H86" s="217" t="s">
        <v>1931</v>
      </c>
      <c r="I86" s="218" t="s">
        <v>3</v>
      </c>
      <c r="J86" s="218" t="s">
        <v>292</v>
      </c>
      <c r="K86" s="218" t="s">
        <v>2058</v>
      </c>
      <c r="L86" s="218" t="s">
        <v>2059</v>
      </c>
      <c r="M86" s="218" t="s">
        <v>2060</v>
      </c>
      <c r="N86" s="217" t="s">
        <v>2061</v>
      </c>
    </row>
    <row r="87" spans="2:14" x14ac:dyDescent="0.25">
      <c r="B87" s="76">
        <v>77</v>
      </c>
      <c r="C87" s="217" t="s">
        <v>1823</v>
      </c>
      <c r="D87" s="217" t="s">
        <v>1832</v>
      </c>
      <c r="E87" s="152">
        <v>2.3495370370370371E-2</v>
      </c>
      <c r="F87" s="218" t="s">
        <v>1934</v>
      </c>
      <c r="G87" s="203">
        <v>19</v>
      </c>
      <c r="H87" s="217" t="s">
        <v>1936</v>
      </c>
      <c r="I87" s="218" t="s">
        <v>83</v>
      </c>
      <c r="J87" s="218" t="s">
        <v>290</v>
      </c>
      <c r="K87" s="218" t="s">
        <v>531</v>
      </c>
      <c r="L87" s="218" t="s">
        <v>531</v>
      </c>
      <c r="M87" s="218" t="s">
        <v>2062</v>
      </c>
      <c r="N87" s="217" t="s">
        <v>2063</v>
      </c>
    </row>
    <row r="88" spans="2:14" x14ac:dyDescent="0.25">
      <c r="B88" s="76">
        <v>78</v>
      </c>
      <c r="C88" s="217" t="s">
        <v>1818</v>
      </c>
      <c r="D88" s="217" t="s">
        <v>1833</v>
      </c>
      <c r="E88" s="152">
        <v>4.8634259259259259E-2</v>
      </c>
      <c r="F88" s="218" t="s">
        <v>2065</v>
      </c>
      <c r="G88" s="203">
        <v>48</v>
      </c>
      <c r="H88" s="217" t="s">
        <v>2067</v>
      </c>
      <c r="I88" s="218" t="s">
        <v>83</v>
      </c>
      <c r="J88" s="218" t="s">
        <v>293</v>
      </c>
      <c r="K88" s="218" t="s">
        <v>531</v>
      </c>
      <c r="L88" s="218" t="s">
        <v>531</v>
      </c>
      <c r="M88" s="218" t="s">
        <v>2064</v>
      </c>
      <c r="N88" s="217" t="s">
        <v>2066</v>
      </c>
    </row>
    <row r="89" spans="2:14" x14ac:dyDescent="0.25">
      <c r="B89" s="76">
        <v>79</v>
      </c>
      <c r="C89" s="217" t="s">
        <v>1811</v>
      </c>
      <c r="D89" s="217" t="s">
        <v>1827</v>
      </c>
      <c r="E89" s="152">
        <v>4.4421296296296292E-2</v>
      </c>
      <c r="F89" s="218" t="s">
        <v>266</v>
      </c>
      <c r="G89" s="203">
        <v>34</v>
      </c>
      <c r="H89" s="217" t="s">
        <v>282</v>
      </c>
      <c r="I89" s="218" t="s">
        <v>3</v>
      </c>
      <c r="J89" s="218" t="s">
        <v>292</v>
      </c>
      <c r="K89" s="218" t="s">
        <v>2068</v>
      </c>
      <c r="L89" s="218" t="s">
        <v>2069</v>
      </c>
      <c r="M89" s="218" t="s">
        <v>2070</v>
      </c>
      <c r="N89" s="217" t="s">
        <v>2071</v>
      </c>
    </row>
    <row r="90" spans="2:14" x14ac:dyDescent="0.25">
      <c r="B90" s="76">
        <v>80</v>
      </c>
      <c r="C90" s="217" t="s">
        <v>535</v>
      </c>
      <c r="D90" s="217" t="s">
        <v>523</v>
      </c>
      <c r="E90" s="152">
        <v>5.5856481481481479E-2</v>
      </c>
      <c r="F90" s="218" t="s">
        <v>1621</v>
      </c>
      <c r="G90" s="203">
        <v>44</v>
      </c>
      <c r="H90" s="217" t="s">
        <v>469</v>
      </c>
      <c r="I90" s="218" t="s">
        <v>83</v>
      </c>
      <c r="J90" s="218" t="s">
        <v>291</v>
      </c>
      <c r="K90" s="218" t="s">
        <v>531</v>
      </c>
      <c r="L90" s="218" t="s">
        <v>531</v>
      </c>
      <c r="M90" s="218" t="s">
        <v>2072</v>
      </c>
      <c r="N90" s="217" t="s">
        <v>2073</v>
      </c>
    </row>
    <row r="91" spans="2:14" x14ac:dyDescent="0.25">
      <c r="B91" s="76">
        <v>81</v>
      </c>
      <c r="C91" s="217" t="s">
        <v>535</v>
      </c>
      <c r="D91" s="217" t="s">
        <v>549</v>
      </c>
      <c r="E91" s="152">
        <v>8.1226851851851856E-2</v>
      </c>
      <c r="F91" s="218" t="s">
        <v>278</v>
      </c>
      <c r="G91" s="203">
        <v>161</v>
      </c>
      <c r="H91" s="217" t="s">
        <v>289</v>
      </c>
      <c r="I91" s="218" t="s">
        <v>83</v>
      </c>
      <c r="J91" s="218" t="s">
        <v>291</v>
      </c>
      <c r="K91" s="218" t="s">
        <v>531</v>
      </c>
      <c r="L91" s="218" t="s">
        <v>531</v>
      </c>
      <c r="M91" s="218" t="s">
        <v>2074</v>
      </c>
      <c r="N91" s="217" t="s">
        <v>2075</v>
      </c>
    </row>
    <row r="92" spans="2:14" x14ac:dyDescent="0.25">
      <c r="B92" s="76">
        <v>82</v>
      </c>
      <c r="C92" s="217" t="s">
        <v>523</v>
      </c>
      <c r="D92" s="217" t="s">
        <v>1811</v>
      </c>
      <c r="E92" s="152">
        <v>6.4594907407407406E-2</v>
      </c>
      <c r="F92" s="218" t="s">
        <v>1950</v>
      </c>
      <c r="G92" s="203">
        <v>54</v>
      </c>
      <c r="H92" s="217" t="s">
        <v>1952</v>
      </c>
      <c r="I92" s="218" t="s">
        <v>83</v>
      </c>
      <c r="J92" s="218" t="s">
        <v>293</v>
      </c>
      <c r="K92" s="218" t="s">
        <v>531</v>
      </c>
      <c r="L92" s="218" t="s">
        <v>531</v>
      </c>
      <c r="M92" s="218" t="s">
        <v>2076</v>
      </c>
      <c r="N92" s="217" t="s">
        <v>2077</v>
      </c>
    </row>
    <row r="93" spans="2:14" x14ac:dyDescent="0.25">
      <c r="B93" s="76">
        <v>83</v>
      </c>
      <c r="C93" s="217" t="s">
        <v>1827</v>
      </c>
      <c r="D93" s="217" t="s">
        <v>1818</v>
      </c>
      <c r="E93" s="152">
        <v>6.1643518518518514E-2</v>
      </c>
      <c r="F93" s="218" t="s">
        <v>1749</v>
      </c>
      <c r="G93" s="203">
        <v>51</v>
      </c>
      <c r="H93" s="217" t="s">
        <v>518</v>
      </c>
      <c r="I93" s="218" t="s">
        <v>4</v>
      </c>
      <c r="J93" s="218" t="s">
        <v>292</v>
      </c>
      <c r="K93" s="218" t="s">
        <v>2078</v>
      </c>
      <c r="L93" s="218" t="s">
        <v>2079</v>
      </c>
      <c r="M93" s="218" t="s">
        <v>2080</v>
      </c>
      <c r="N93" s="217" t="s">
        <v>2081</v>
      </c>
    </row>
    <row r="94" spans="2:14" x14ac:dyDescent="0.25">
      <c r="B94" s="76">
        <v>84</v>
      </c>
      <c r="C94" s="217" t="s">
        <v>1833</v>
      </c>
      <c r="D94" s="217" t="s">
        <v>1823</v>
      </c>
      <c r="E94" s="152">
        <v>4.8842592592592597E-2</v>
      </c>
      <c r="F94" s="218" t="s">
        <v>931</v>
      </c>
      <c r="G94" s="203">
        <v>41</v>
      </c>
      <c r="H94" s="217" t="s">
        <v>1959</v>
      </c>
      <c r="I94" s="218" t="s">
        <v>83</v>
      </c>
      <c r="J94" s="218" t="s">
        <v>291</v>
      </c>
      <c r="K94" s="218" t="s">
        <v>716</v>
      </c>
      <c r="L94" s="218" t="s">
        <v>531</v>
      </c>
      <c r="M94" s="218" t="s">
        <v>2082</v>
      </c>
      <c r="N94" s="217" t="s">
        <v>2083</v>
      </c>
    </row>
    <row r="95" spans="2:14" x14ac:dyDescent="0.25">
      <c r="B95" s="76">
        <v>85</v>
      </c>
      <c r="C95" s="217" t="s">
        <v>1832</v>
      </c>
      <c r="D95" s="217" t="s">
        <v>1826</v>
      </c>
      <c r="E95" s="152">
        <v>4.3425925925925923E-2</v>
      </c>
      <c r="F95" s="218" t="s">
        <v>1961</v>
      </c>
      <c r="G95" s="203">
        <v>42</v>
      </c>
      <c r="H95" s="217" t="s">
        <v>1963</v>
      </c>
      <c r="I95" s="218" t="s">
        <v>83</v>
      </c>
      <c r="J95" s="218" t="s">
        <v>291</v>
      </c>
      <c r="K95" s="218" t="s">
        <v>531</v>
      </c>
      <c r="L95" s="218" t="s">
        <v>531</v>
      </c>
      <c r="M95" s="218" t="s">
        <v>2084</v>
      </c>
      <c r="N95" s="217" t="s">
        <v>2085</v>
      </c>
    </row>
    <row r="96" spans="2:14" x14ac:dyDescent="0.25">
      <c r="B96" s="76">
        <v>86</v>
      </c>
      <c r="C96" s="217" t="s">
        <v>549</v>
      </c>
      <c r="D96" s="217" t="s">
        <v>1832</v>
      </c>
      <c r="E96" s="152">
        <v>6.6585648148148144E-2</v>
      </c>
      <c r="F96" s="218" t="s">
        <v>324</v>
      </c>
      <c r="G96" s="203">
        <v>73</v>
      </c>
      <c r="H96" s="217" t="s">
        <v>1968</v>
      </c>
      <c r="I96" s="218" t="s">
        <v>83</v>
      </c>
      <c r="J96" s="218" t="s">
        <v>291</v>
      </c>
      <c r="K96" s="218" t="s">
        <v>531</v>
      </c>
      <c r="L96" s="218" t="s">
        <v>531</v>
      </c>
      <c r="M96" s="218" t="s">
        <v>2086</v>
      </c>
      <c r="N96" s="217" t="s">
        <v>2087</v>
      </c>
    </row>
    <row r="97" spans="1:14" x14ac:dyDescent="0.25">
      <c r="B97" s="76">
        <v>87</v>
      </c>
      <c r="C97" s="217" t="s">
        <v>1826</v>
      </c>
      <c r="D97" s="217" t="s">
        <v>1833</v>
      </c>
      <c r="E97" s="152">
        <v>6.2453703703703706E-2</v>
      </c>
      <c r="F97" s="218" t="s">
        <v>1972</v>
      </c>
      <c r="G97" s="203">
        <v>85</v>
      </c>
      <c r="H97" s="217" t="s">
        <v>1974</v>
      </c>
      <c r="I97" s="218" t="s">
        <v>83</v>
      </c>
      <c r="J97" s="218" t="s">
        <v>291</v>
      </c>
      <c r="K97" s="218" t="s">
        <v>531</v>
      </c>
      <c r="L97" s="218" t="s">
        <v>709</v>
      </c>
      <c r="M97" s="218" t="s">
        <v>2088</v>
      </c>
      <c r="N97" s="217" t="s">
        <v>2089</v>
      </c>
    </row>
    <row r="98" spans="1:14" x14ac:dyDescent="0.25">
      <c r="B98" s="76">
        <v>88</v>
      </c>
      <c r="C98" s="217" t="s">
        <v>1823</v>
      </c>
      <c r="D98" s="217" t="s">
        <v>1827</v>
      </c>
      <c r="E98" s="152">
        <v>7.5636574074074078E-2</v>
      </c>
      <c r="F98" s="218" t="s">
        <v>1976</v>
      </c>
      <c r="G98" s="203">
        <v>118</v>
      </c>
      <c r="H98" s="217" t="s">
        <v>1978</v>
      </c>
      <c r="I98" s="218" t="s">
        <v>3</v>
      </c>
      <c r="J98" s="218" t="s">
        <v>292</v>
      </c>
      <c r="K98" s="218" t="s">
        <v>537</v>
      </c>
      <c r="L98" s="218" t="s">
        <v>2090</v>
      </c>
      <c r="M98" s="218" t="s">
        <v>2091</v>
      </c>
      <c r="N98" s="217" t="s">
        <v>2092</v>
      </c>
    </row>
    <row r="99" spans="1:14" x14ac:dyDescent="0.25">
      <c r="B99" s="76">
        <v>89</v>
      </c>
      <c r="C99" s="217" t="s">
        <v>1818</v>
      </c>
      <c r="D99" s="217" t="s">
        <v>523</v>
      </c>
      <c r="E99" s="152">
        <v>5.4907407407407405E-2</v>
      </c>
      <c r="F99" s="218" t="s">
        <v>1564</v>
      </c>
      <c r="G99" s="203">
        <v>48</v>
      </c>
      <c r="H99" s="217" t="s">
        <v>1983</v>
      </c>
      <c r="I99" s="218" t="s">
        <v>83</v>
      </c>
      <c r="J99" s="218" t="s">
        <v>291</v>
      </c>
      <c r="K99" s="218" t="s">
        <v>707</v>
      </c>
      <c r="L99" s="218" t="s">
        <v>531</v>
      </c>
      <c r="M99" s="218" t="s">
        <v>2093</v>
      </c>
      <c r="N99" s="217" t="s">
        <v>2094</v>
      </c>
    </row>
    <row r="100" spans="1:14" x14ac:dyDescent="0.25">
      <c r="B100" s="76">
        <v>90</v>
      </c>
      <c r="C100" s="217" t="s">
        <v>1811</v>
      </c>
      <c r="D100" s="217" t="s">
        <v>535</v>
      </c>
      <c r="E100" s="152">
        <v>4.7766203703703707E-2</v>
      </c>
      <c r="F100" s="218" t="s">
        <v>274</v>
      </c>
      <c r="G100" s="203">
        <v>36</v>
      </c>
      <c r="H100" s="217" t="s">
        <v>620</v>
      </c>
      <c r="I100" s="218" t="s">
        <v>83</v>
      </c>
      <c r="J100" s="218" t="s">
        <v>291</v>
      </c>
      <c r="K100" s="218" t="s">
        <v>707</v>
      </c>
      <c r="L100" s="218" t="s">
        <v>531</v>
      </c>
      <c r="M100" s="218" t="s">
        <v>2095</v>
      </c>
      <c r="N100" s="217" t="s">
        <v>2096</v>
      </c>
    </row>
    <row r="101" spans="1:14" s="253" customFormat="1" x14ac:dyDescent="0.25">
      <c r="A101" s="153" t="s">
        <v>309</v>
      </c>
      <c r="B101" s="223" t="s">
        <v>309</v>
      </c>
      <c r="C101" s="153" t="s">
        <v>309</v>
      </c>
      <c r="D101" s="153" t="s">
        <v>309</v>
      </c>
      <c r="E101" s="153" t="s">
        <v>309</v>
      </c>
      <c r="F101" s="153" t="s">
        <v>309</v>
      </c>
      <c r="G101" s="153" t="s">
        <v>309</v>
      </c>
      <c r="H101" s="153" t="s">
        <v>309</v>
      </c>
      <c r="I101" s="153" t="s">
        <v>309</v>
      </c>
      <c r="J101" s="153" t="s">
        <v>309</v>
      </c>
      <c r="K101" s="153" t="s">
        <v>309</v>
      </c>
      <c r="L101" s="153" t="s">
        <v>309</v>
      </c>
      <c r="M101" s="153" t="s">
        <v>309</v>
      </c>
      <c r="N101" s="153" t="s">
        <v>309</v>
      </c>
    </row>
  </sheetData>
  <sortState xmlns:xlrd2="http://schemas.microsoft.com/office/spreadsheetml/2017/richdata2" ref="A11:N100">
    <sortCondition ref="B11:B100"/>
    <sortCondition ref="J11:J100"/>
  </sortState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O235"/>
  <sheetViews>
    <sheetView workbookViewId="0">
      <pane ySplit="10" topLeftCell="A80" activePane="bottomLeft" state="frozen"/>
      <selection pane="bottomLeft" activeCell="A2" sqref="A2"/>
    </sheetView>
  </sheetViews>
  <sheetFormatPr defaultRowHeight="15" x14ac:dyDescent="0.25"/>
  <cols>
    <col min="1" max="1" width="1.7109375" customWidth="1"/>
    <col min="2" max="2" width="4.7109375" style="76" customWidth="1"/>
    <col min="3" max="4" width="38.7109375" customWidth="1"/>
    <col min="5" max="5" width="9.140625" style="286"/>
    <col min="6" max="6" width="4.7109375" style="286" customWidth="1"/>
    <col min="7" max="7" width="5.7109375" style="286" customWidth="1"/>
    <col min="8" max="8" width="60.7109375" customWidth="1"/>
    <col min="9" max="9" width="6.7109375" style="286" customWidth="1"/>
    <col min="10" max="10" width="20.7109375" style="286" customWidth="1"/>
    <col min="11" max="13" width="9.140625" style="286"/>
    <col min="14" max="14" width="10.7109375" style="286" customWidth="1"/>
    <col min="15" max="15" width="60.7109375" customWidth="1"/>
  </cols>
  <sheetData>
    <row r="1" spans="1:15" ht="18.75" x14ac:dyDescent="0.3">
      <c r="A1" s="1" t="s">
        <v>3072</v>
      </c>
    </row>
    <row r="3" spans="1:15" x14ac:dyDescent="0.25">
      <c r="H3">
        <f>116/224</f>
        <v>0.5178571428571429</v>
      </c>
    </row>
    <row r="4" spans="1:15" x14ac:dyDescent="0.25">
      <c r="E4" s="286">
        <f>2+50/60+54/3600</f>
        <v>2.8483333333333336</v>
      </c>
    </row>
    <row r="5" spans="1:15" x14ac:dyDescent="0.25">
      <c r="E5" s="291">
        <f>SUM(E11:E234)/224</f>
        <v>0.11867611193783068</v>
      </c>
      <c r="I5" s="167"/>
    </row>
    <row r="6" spans="1:15" x14ac:dyDescent="0.25">
      <c r="D6" s="230" t="s">
        <v>2827</v>
      </c>
      <c r="E6" s="286">
        <f>3+E7</f>
        <v>3.3720238095238093</v>
      </c>
      <c r="G6" s="286">
        <f>G7/(2*224)</f>
        <v>66.964285714285708</v>
      </c>
    </row>
    <row r="7" spans="1:15" x14ac:dyDescent="0.25">
      <c r="D7" s="230" t="s">
        <v>2828</v>
      </c>
      <c r="E7" s="293">
        <f>G6*20/3600</f>
        <v>0.37202380952380948</v>
      </c>
      <c r="G7" s="286">
        <f>SUM(G11:G250)*2-108</f>
        <v>30000</v>
      </c>
    </row>
    <row r="9" spans="1:15" s="77" customFormat="1" x14ac:dyDescent="0.25">
      <c r="B9" s="78" t="s">
        <v>0</v>
      </c>
      <c r="C9" s="219" t="s">
        <v>256</v>
      </c>
      <c r="D9" s="219" t="s">
        <v>255</v>
      </c>
      <c r="E9" s="285" t="s">
        <v>257</v>
      </c>
      <c r="F9" s="220" t="s">
        <v>258</v>
      </c>
      <c r="G9" s="285" t="s">
        <v>521</v>
      </c>
      <c r="H9" s="219" t="s">
        <v>259</v>
      </c>
      <c r="I9" s="285" t="s">
        <v>260</v>
      </c>
      <c r="J9" s="220" t="s">
        <v>262</v>
      </c>
      <c r="K9" s="220" t="s">
        <v>320</v>
      </c>
      <c r="L9" s="220" t="s">
        <v>321</v>
      </c>
      <c r="M9" s="220" t="s">
        <v>261</v>
      </c>
      <c r="N9" s="285" t="s">
        <v>2826</v>
      </c>
      <c r="O9" s="219" t="s">
        <v>522</v>
      </c>
    </row>
    <row r="10" spans="1:15" s="77" customFormat="1" x14ac:dyDescent="0.25">
      <c r="B10" s="78"/>
      <c r="C10" s="219"/>
      <c r="D10" s="219"/>
      <c r="E10" s="285"/>
      <c r="F10" s="220"/>
      <c r="G10" s="285"/>
      <c r="H10" s="219"/>
      <c r="I10" s="285"/>
      <c r="J10" s="220"/>
      <c r="K10" s="220"/>
      <c r="L10" s="220"/>
      <c r="M10" s="220"/>
      <c r="N10" s="285"/>
      <c r="O10" s="219"/>
    </row>
    <row r="11" spans="1:15" x14ac:dyDescent="0.25">
      <c r="B11" s="76">
        <v>45</v>
      </c>
      <c r="C11" s="217" t="s">
        <v>1833</v>
      </c>
      <c r="D11" s="217" t="s">
        <v>2171</v>
      </c>
      <c r="E11" s="152">
        <v>0.14688657407407407</v>
      </c>
      <c r="F11" s="218" t="s">
        <v>2246</v>
      </c>
      <c r="G11" s="286">
        <v>102</v>
      </c>
      <c r="H11" s="217" t="s">
        <v>2248</v>
      </c>
      <c r="I11" s="218" t="s">
        <v>4</v>
      </c>
      <c r="J11" s="218" t="s">
        <v>293</v>
      </c>
      <c r="K11" s="218" t="s">
        <v>2317</v>
      </c>
      <c r="L11" s="218" t="s">
        <v>2318</v>
      </c>
      <c r="M11" s="218" t="s">
        <v>2319</v>
      </c>
      <c r="N11" s="218" t="s">
        <v>2303</v>
      </c>
      <c r="O11" s="217" t="s">
        <v>2320</v>
      </c>
    </row>
    <row r="12" spans="1:15" x14ac:dyDescent="0.25">
      <c r="B12" s="76">
        <v>137</v>
      </c>
      <c r="C12" s="217" t="s">
        <v>2174</v>
      </c>
      <c r="D12" s="217" t="s">
        <v>1833</v>
      </c>
      <c r="E12" s="152">
        <v>0.10718749999999999</v>
      </c>
      <c r="F12" s="218" t="s">
        <v>1564</v>
      </c>
      <c r="G12" s="286">
        <v>58</v>
      </c>
      <c r="H12" s="217" t="s">
        <v>1983</v>
      </c>
      <c r="I12" s="218" t="s">
        <v>4</v>
      </c>
      <c r="J12" s="218" t="s">
        <v>292</v>
      </c>
      <c r="K12" s="218" t="s">
        <v>2584</v>
      </c>
      <c r="L12" s="218" t="s">
        <v>2585</v>
      </c>
      <c r="M12" s="218" t="s">
        <v>2586</v>
      </c>
      <c r="N12" s="218" t="s">
        <v>2571</v>
      </c>
      <c r="O12" s="217" t="s">
        <v>2587</v>
      </c>
    </row>
    <row r="13" spans="1:15" x14ac:dyDescent="0.25">
      <c r="B13" s="76">
        <v>27</v>
      </c>
      <c r="C13" s="217" t="s">
        <v>2188</v>
      </c>
      <c r="D13" s="217" t="s">
        <v>2165</v>
      </c>
      <c r="E13" s="152">
        <v>0.13752314814814814</v>
      </c>
      <c r="F13" s="218" t="s">
        <v>1678</v>
      </c>
      <c r="G13" s="286">
        <v>66</v>
      </c>
      <c r="H13" s="217" t="s">
        <v>511</v>
      </c>
      <c r="I13" s="218" t="s">
        <v>4</v>
      </c>
      <c r="J13" s="218" t="s">
        <v>292</v>
      </c>
      <c r="K13" s="218" t="s">
        <v>2270</v>
      </c>
      <c r="L13" s="218" t="s">
        <v>2271</v>
      </c>
      <c r="M13" s="218" t="s">
        <v>2272</v>
      </c>
      <c r="N13" s="218" t="s">
        <v>2258</v>
      </c>
      <c r="O13" s="217" t="s">
        <v>2273</v>
      </c>
    </row>
    <row r="14" spans="1:15" x14ac:dyDescent="0.25">
      <c r="B14" s="76">
        <v>50</v>
      </c>
      <c r="C14" s="217" t="s">
        <v>2188</v>
      </c>
      <c r="D14" s="217" t="s">
        <v>2158</v>
      </c>
      <c r="E14" s="152">
        <v>0.13754629629629631</v>
      </c>
      <c r="F14" s="218" t="s">
        <v>264</v>
      </c>
      <c r="G14" s="286">
        <v>71</v>
      </c>
      <c r="H14" s="217" t="s">
        <v>283</v>
      </c>
      <c r="I14" s="218" t="s">
        <v>4</v>
      </c>
      <c r="J14" s="218" t="s">
        <v>292</v>
      </c>
      <c r="K14" s="218" t="s">
        <v>2331</v>
      </c>
      <c r="L14" s="218" t="s">
        <v>2332</v>
      </c>
      <c r="M14" s="218" t="s">
        <v>2333</v>
      </c>
      <c r="N14" s="218" t="s">
        <v>2325</v>
      </c>
      <c r="O14" s="217" t="s">
        <v>2334</v>
      </c>
    </row>
    <row r="15" spans="1:15" x14ac:dyDescent="0.25">
      <c r="B15" s="76">
        <v>131</v>
      </c>
      <c r="C15" s="217" t="s">
        <v>2180</v>
      </c>
      <c r="D15" s="217" t="s">
        <v>2158</v>
      </c>
      <c r="E15" s="152">
        <v>0.14091435185185186</v>
      </c>
      <c r="F15" s="218" t="s">
        <v>2567</v>
      </c>
      <c r="G15" s="286">
        <v>83</v>
      </c>
      <c r="H15" s="217" t="s">
        <v>2569</v>
      </c>
      <c r="I15" s="218" t="s">
        <v>4</v>
      </c>
      <c r="J15" s="218" t="s">
        <v>292</v>
      </c>
      <c r="K15" s="218" t="s">
        <v>2564</v>
      </c>
      <c r="L15" s="218" t="s">
        <v>2565</v>
      </c>
      <c r="M15" s="218" t="s">
        <v>2566</v>
      </c>
      <c r="N15" s="218" t="s">
        <v>2541</v>
      </c>
      <c r="O15" s="217" t="s">
        <v>2568</v>
      </c>
    </row>
    <row r="16" spans="1:15" x14ac:dyDescent="0.25">
      <c r="B16" s="76">
        <v>90</v>
      </c>
      <c r="C16" s="217" t="s">
        <v>2174</v>
      </c>
      <c r="D16" s="217" t="s">
        <v>2188</v>
      </c>
      <c r="E16" s="152">
        <v>4.9953703703703702E-2</v>
      </c>
      <c r="F16" s="218" t="s">
        <v>560</v>
      </c>
      <c r="G16" s="286">
        <v>13</v>
      </c>
      <c r="H16" s="217" t="s">
        <v>2455</v>
      </c>
      <c r="I16" s="218" t="s">
        <v>83</v>
      </c>
      <c r="J16" s="218" t="s">
        <v>290</v>
      </c>
      <c r="K16" s="218" t="s">
        <v>531</v>
      </c>
      <c r="L16" s="218" t="s">
        <v>707</v>
      </c>
      <c r="M16" s="218" t="s">
        <v>2453</v>
      </c>
      <c r="N16" s="218" t="s">
        <v>2449</v>
      </c>
      <c r="O16" s="217" t="s">
        <v>2454</v>
      </c>
    </row>
    <row r="17" spans="2:15" x14ac:dyDescent="0.25">
      <c r="B17" s="76">
        <v>81</v>
      </c>
      <c r="C17" s="217" t="s">
        <v>2174</v>
      </c>
      <c r="D17" s="217" t="s">
        <v>1833</v>
      </c>
      <c r="E17" s="152">
        <v>6.2025462962962963E-2</v>
      </c>
      <c r="F17" s="218" t="s">
        <v>2429</v>
      </c>
      <c r="G17" s="286">
        <v>33</v>
      </c>
      <c r="H17" s="217" t="s">
        <v>2431</v>
      </c>
      <c r="I17" s="218" t="s">
        <v>83</v>
      </c>
      <c r="J17" s="218" t="s">
        <v>290</v>
      </c>
      <c r="K17" s="218" t="s">
        <v>531</v>
      </c>
      <c r="L17" s="218" t="s">
        <v>1307</v>
      </c>
      <c r="M17" s="218" t="s">
        <v>2428</v>
      </c>
      <c r="N17" s="218" t="s">
        <v>2423</v>
      </c>
      <c r="O17" s="217" t="s">
        <v>2430</v>
      </c>
    </row>
    <row r="18" spans="2:15" x14ac:dyDescent="0.25">
      <c r="B18" s="76">
        <v>103</v>
      </c>
      <c r="C18" s="217" t="s">
        <v>2158</v>
      </c>
      <c r="D18" s="217" t="s">
        <v>2180</v>
      </c>
      <c r="E18" s="152">
        <v>8.1388888888888886E-2</v>
      </c>
      <c r="F18" s="218" t="s">
        <v>2407</v>
      </c>
      <c r="G18" s="286">
        <v>38</v>
      </c>
      <c r="H18" s="217" t="s">
        <v>2409</v>
      </c>
      <c r="I18" s="218" t="s">
        <v>83</v>
      </c>
      <c r="J18" s="218" t="s">
        <v>290</v>
      </c>
      <c r="K18" s="218" t="s">
        <v>531</v>
      </c>
      <c r="L18" s="218" t="s">
        <v>531</v>
      </c>
      <c r="M18" s="218" t="s">
        <v>2484</v>
      </c>
      <c r="N18" s="218" t="s">
        <v>2471</v>
      </c>
      <c r="O18" s="217" t="s">
        <v>2485</v>
      </c>
    </row>
    <row r="19" spans="2:15" x14ac:dyDescent="0.25">
      <c r="B19" s="76">
        <v>143</v>
      </c>
      <c r="C19" s="217" t="s">
        <v>2188</v>
      </c>
      <c r="D19" s="217" t="s">
        <v>2171</v>
      </c>
      <c r="E19" s="152">
        <v>9.2581018518518521E-2</v>
      </c>
      <c r="F19" s="218" t="s">
        <v>1520</v>
      </c>
      <c r="G19" s="286">
        <v>39</v>
      </c>
      <c r="H19" s="217" t="s">
        <v>479</v>
      </c>
      <c r="I19" s="218" t="s">
        <v>83</v>
      </c>
      <c r="J19" s="218" t="s">
        <v>290</v>
      </c>
      <c r="K19" s="218" t="s">
        <v>707</v>
      </c>
      <c r="L19" s="218" t="s">
        <v>531</v>
      </c>
      <c r="M19" s="218" t="s">
        <v>2599</v>
      </c>
      <c r="N19" s="218" t="s">
        <v>2595</v>
      </c>
      <c r="O19" s="217" t="s">
        <v>2600</v>
      </c>
    </row>
    <row r="20" spans="2:15" x14ac:dyDescent="0.25">
      <c r="B20" s="76">
        <v>211</v>
      </c>
      <c r="C20" s="217" t="s">
        <v>2174</v>
      </c>
      <c r="D20" s="217" t="s">
        <v>2158</v>
      </c>
      <c r="E20" s="152">
        <v>9.8819444444444446E-2</v>
      </c>
      <c r="F20" s="218" t="s">
        <v>2708</v>
      </c>
      <c r="G20" s="286">
        <v>39</v>
      </c>
      <c r="H20" s="217" t="s">
        <v>2710</v>
      </c>
      <c r="I20" s="218" t="s">
        <v>83</v>
      </c>
      <c r="J20" s="218" t="s">
        <v>290</v>
      </c>
      <c r="K20" s="218" t="s">
        <v>1986</v>
      </c>
      <c r="L20" s="218" t="s">
        <v>531</v>
      </c>
      <c r="M20" s="218" t="s">
        <v>2790</v>
      </c>
      <c r="N20" s="218" t="s">
        <v>2778</v>
      </c>
      <c r="O20" s="217" t="s">
        <v>2791</v>
      </c>
    </row>
    <row r="21" spans="2:15" x14ac:dyDescent="0.25">
      <c r="B21" s="76">
        <v>136</v>
      </c>
      <c r="C21" s="217" t="s">
        <v>2171</v>
      </c>
      <c r="D21" s="217" t="s">
        <v>2174</v>
      </c>
      <c r="E21" s="152">
        <v>8.3310185185185182E-2</v>
      </c>
      <c r="F21" s="218" t="s">
        <v>573</v>
      </c>
      <c r="G21" s="286">
        <v>43</v>
      </c>
      <c r="H21" s="217" t="s">
        <v>2583</v>
      </c>
      <c r="I21" s="218" t="s">
        <v>83</v>
      </c>
      <c r="J21" s="218" t="s">
        <v>290</v>
      </c>
      <c r="K21" s="218" t="s">
        <v>531</v>
      </c>
      <c r="L21" s="218" t="s">
        <v>531</v>
      </c>
      <c r="M21" s="218" t="s">
        <v>2581</v>
      </c>
      <c r="N21" s="218" t="s">
        <v>2571</v>
      </c>
      <c r="O21" s="217" t="s">
        <v>2582</v>
      </c>
    </row>
    <row r="22" spans="2:15" x14ac:dyDescent="0.25">
      <c r="B22" s="76">
        <v>175</v>
      </c>
      <c r="C22" s="217" t="s">
        <v>1811</v>
      </c>
      <c r="D22" s="217" t="s">
        <v>2171</v>
      </c>
      <c r="E22" s="152">
        <v>0.11131944444444446</v>
      </c>
      <c r="F22" s="218" t="s">
        <v>269</v>
      </c>
      <c r="G22" s="286">
        <v>43</v>
      </c>
      <c r="H22" s="217" t="s">
        <v>2244</v>
      </c>
      <c r="I22" s="218" t="s">
        <v>83</v>
      </c>
      <c r="J22" s="218" t="s">
        <v>290</v>
      </c>
      <c r="K22" s="218" t="s">
        <v>716</v>
      </c>
      <c r="L22" s="218" t="s">
        <v>531</v>
      </c>
      <c r="M22" s="218" t="s">
        <v>2681</v>
      </c>
      <c r="N22" s="218" t="s">
        <v>2677</v>
      </c>
      <c r="O22" s="217" t="s">
        <v>2682</v>
      </c>
    </row>
    <row r="23" spans="2:15" x14ac:dyDescent="0.25">
      <c r="B23" s="76">
        <v>5</v>
      </c>
      <c r="C23" s="217" t="s">
        <v>1833</v>
      </c>
      <c r="D23" s="217" t="s">
        <v>2180</v>
      </c>
      <c r="E23" s="152">
        <v>8.6423611111111118E-2</v>
      </c>
      <c r="F23" s="218" t="s">
        <v>2209</v>
      </c>
      <c r="G23" s="286">
        <v>44</v>
      </c>
      <c r="H23" s="217" t="s">
        <v>2211</v>
      </c>
      <c r="I23" s="218" t="s">
        <v>83</v>
      </c>
      <c r="J23" s="218" t="s">
        <v>290</v>
      </c>
      <c r="K23" s="218" t="s">
        <v>2049</v>
      </c>
      <c r="L23" s="218" t="s">
        <v>531</v>
      </c>
      <c r="M23" s="218" t="s">
        <v>2207</v>
      </c>
      <c r="N23" s="218" t="s">
        <v>2208</v>
      </c>
      <c r="O23" s="217" t="s">
        <v>2210</v>
      </c>
    </row>
    <row r="24" spans="2:15" x14ac:dyDescent="0.25">
      <c r="B24" s="76">
        <v>116</v>
      </c>
      <c r="C24" s="217" t="s">
        <v>2174</v>
      </c>
      <c r="D24" s="217" t="s">
        <v>2180</v>
      </c>
      <c r="E24" s="152">
        <v>9.1747685185185182E-2</v>
      </c>
      <c r="F24" s="218" t="s">
        <v>2518</v>
      </c>
      <c r="G24" s="286">
        <v>44</v>
      </c>
      <c r="H24" s="217" t="s">
        <v>2520</v>
      </c>
      <c r="I24" s="218" t="s">
        <v>83</v>
      </c>
      <c r="J24" s="218" t="s">
        <v>290</v>
      </c>
      <c r="K24" s="218" t="s">
        <v>707</v>
      </c>
      <c r="L24" s="218" t="s">
        <v>531</v>
      </c>
      <c r="M24" s="218" t="s">
        <v>2517</v>
      </c>
      <c r="N24" s="218" t="s">
        <v>2515</v>
      </c>
      <c r="O24" s="217" t="s">
        <v>2519</v>
      </c>
    </row>
    <row r="25" spans="2:15" x14ac:dyDescent="0.25">
      <c r="B25" s="76">
        <v>163</v>
      </c>
      <c r="C25" s="217" t="s">
        <v>2180</v>
      </c>
      <c r="D25" s="217" t="s">
        <v>2165</v>
      </c>
      <c r="E25" s="152">
        <v>0.10302083333333334</v>
      </c>
      <c r="F25" s="218" t="s">
        <v>1556</v>
      </c>
      <c r="G25" s="286">
        <v>45</v>
      </c>
      <c r="H25" s="217" t="s">
        <v>489</v>
      </c>
      <c r="I25" s="218" t="s">
        <v>83</v>
      </c>
      <c r="J25" s="218" t="s">
        <v>290</v>
      </c>
      <c r="K25" s="218" t="s">
        <v>531</v>
      </c>
      <c r="L25" s="218" t="s">
        <v>531</v>
      </c>
      <c r="M25" s="218" t="s">
        <v>2644</v>
      </c>
      <c r="N25" s="218" t="s">
        <v>2631</v>
      </c>
      <c r="O25" s="217" t="s">
        <v>2645</v>
      </c>
    </row>
    <row r="26" spans="2:15" x14ac:dyDescent="0.25">
      <c r="B26" s="76">
        <v>37</v>
      </c>
      <c r="C26" s="217" t="s">
        <v>1833</v>
      </c>
      <c r="D26" s="217" t="s">
        <v>2165</v>
      </c>
      <c r="E26" s="152">
        <v>0.10637731481481481</v>
      </c>
      <c r="F26" s="218" t="s">
        <v>2222</v>
      </c>
      <c r="G26" s="286">
        <v>49</v>
      </c>
      <c r="H26" s="217" t="s">
        <v>2224</v>
      </c>
      <c r="I26" s="218" t="s">
        <v>83</v>
      </c>
      <c r="J26" s="218" t="s">
        <v>290</v>
      </c>
      <c r="K26" s="218" t="s">
        <v>531</v>
      </c>
      <c r="L26" s="218" t="s">
        <v>531</v>
      </c>
      <c r="M26" s="218" t="s">
        <v>2298</v>
      </c>
      <c r="N26" s="218" t="s">
        <v>2281</v>
      </c>
      <c r="O26" s="217" t="s">
        <v>2299</v>
      </c>
    </row>
    <row r="27" spans="2:15" x14ac:dyDescent="0.25">
      <c r="B27" s="76">
        <v>173</v>
      </c>
      <c r="C27" s="217" t="s">
        <v>1833</v>
      </c>
      <c r="D27" s="217" t="s">
        <v>2180</v>
      </c>
      <c r="E27" s="152">
        <v>0.10152777777777777</v>
      </c>
      <c r="F27" s="218" t="s">
        <v>607</v>
      </c>
      <c r="G27" s="286">
        <v>49</v>
      </c>
      <c r="H27" s="217" t="s">
        <v>2674</v>
      </c>
      <c r="I27" s="218" t="s">
        <v>83</v>
      </c>
      <c r="J27" s="218" t="s">
        <v>290</v>
      </c>
      <c r="K27" s="218" t="s">
        <v>2671</v>
      </c>
      <c r="L27" s="218" t="s">
        <v>531</v>
      </c>
      <c r="M27" s="218" t="s">
        <v>2672</v>
      </c>
      <c r="N27" s="218" t="s">
        <v>2651</v>
      </c>
      <c r="O27" s="217" t="s">
        <v>2673</v>
      </c>
    </row>
    <row r="28" spans="2:15" x14ac:dyDescent="0.25">
      <c r="B28" s="76">
        <v>152</v>
      </c>
      <c r="C28" s="217" t="s">
        <v>2188</v>
      </c>
      <c r="D28" s="217" t="s">
        <v>2180</v>
      </c>
      <c r="E28" s="152">
        <v>0.11275462962962964</v>
      </c>
      <c r="F28" s="218" t="s">
        <v>2545</v>
      </c>
      <c r="G28" s="286">
        <v>52</v>
      </c>
      <c r="H28" s="217" t="s">
        <v>1196</v>
      </c>
      <c r="I28" s="218" t="s">
        <v>83</v>
      </c>
      <c r="J28" s="218" t="s">
        <v>290</v>
      </c>
      <c r="K28" s="218" t="s">
        <v>915</v>
      </c>
      <c r="L28" s="218" t="s">
        <v>531</v>
      </c>
      <c r="M28" s="218" t="s">
        <v>2620</v>
      </c>
      <c r="N28" s="218" t="s">
        <v>2611</v>
      </c>
      <c r="O28" s="217" t="s">
        <v>2621</v>
      </c>
    </row>
    <row r="29" spans="2:15" x14ac:dyDescent="0.25">
      <c r="B29" s="76">
        <v>177</v>
      </c>
      <c r="C29" s="217" t="s">
        <v>2165</v>
      </c>
      <c r="D29" s="217" t="s">
        <v>1833</v>
      </c>
      <c r="E29" s="152">
        <v>0.11030092592592593</v>
      </c>
      <c r="F29" s="218" t="s">
        <v>2222</v>
      </c>
      <c r="G29" s="286">
        <v>53</v>
      </c>
      <c r="H29" s="217" t="s">
        <v>2224</v>
      </c>
      <c r="I29" s="218" t="s">
        <v>83</v>
      </c>
      <c r="J29" s="218" t="s">
        <v>290</v>
      </c>
      <c r="K29" s="218" t="s">
        <v>531</v>
      </c>
      <c r="L29" s="218" t="s">
        <v>2687</v>
      </c>
      <c r="M29" s="218" t="s">
        <v>2688</v>
      </c>
      <c r="N29" s="218" t="s">
        <v>2677</v>
      </c>
      <c r="O29" s="217" t="s">
        <v>2689</v>
      </c>
    </row>
    <row r="30" spans="2:15" x14ac:dyDescent="0.25">
      <c r="B30" s="76">
        <v>33</v>
      </c>
      <c r="C30" s="217" t="s">
        <v>2180</v>
      </c>
      <c r="D30" s="217" t="s">
        <v>1833</v>
      </c>
      <c r="E30" s="152">
        <v>0.13666666666666669</v>
      </c>
      <c r="F30" s="218" t="s">
        <v>2209</v>
      </c>
      <c r="G30" s="286">
        <v>82</v>
      </c>
      <c r="H30" s="217" t="s">
        <v>2211</v>
      </c>
      <c r="I30" s="218" t="s">
        <v>83</v>
      </c>
      <c r="J30" s="218" t="s">
        <v>290</v>
      </c>
      <c r="K30" s="218" t="s">
        <v>531</v>
      </c>
      <c r="L30" s="218" t="s">
        <v>1307</v>
      </c>
      <c r="M30" s="218" t="s">
        <v>2288</v>
      </c>
      <c r="N30" s="218" t="s">
        <v>2281</v>
      </c>
      <c r="O30" s="217" t="s">
        <v>2289</v>
      </c>
    </row>
    <row r="31" spans="2:15" x14ac:dyDescent="0.25">
      <c r="B31" s="76">
        <v>110</v>
      </c>
      <c r="C31" s="217" t="s">
        <v>2171</v>
      </c>
      <c r="D31" s="217" t="s">
        <v>2180</v>
      </c>
      <c r="E31" s="152">
        <v>0.15166666666666667</v>
      </c>
      <c r="F31" s="218" t="s">
        <v>1116</v>
      </c>
      <c r="G31" s="286">
        <v>124</v>
      </c>
      <c r="H31" s="217" t="s">
        <v>498</v>
      </c>
      <c r="I31" s="218" t="s">
        <v>83</v>
      </c>
      <c r="J31" s="218" t="s">
        <v>290</v>
      </c>
      <c r="K31" s="218" t="s">
        <v>531</v>
      </c>
      <c r="L31" s="218" t="s">
        <v>531</v>
      </c>
      <c r="M31" s="218" t="s">
        <v>2499</v>
      </c>
      <c r="N31" s="218" t="s">
        <v>2491</v>
      </c>
      <c r="O31" s="217" t="s">
        <v>2500</v>
      </c>
    </row>
    <row r="32" spans="2:15" x14ac:dyDescent="0.25">
      <c r="B32" s="76">
        <v>129</v>
      </c>
      <c r="C32" s="217" t="s">
        <v>2171</v>
      </c>
      <c r="D32" s="217" t="s">
        <v>1833</v>
      </c>
      <c r="E32" s="152">
        <v>8.4212962962962976E-2</v>
      </c>
      <c r="F32" s="218" t="s">
        <v>2559</v>
      </c>
      <c r="G32" s="286">
        <v>43</v>
      </c>
      <c r="H32" s="217" t="s">
        <v>2561</v>
      </c>
      <c r="I32" s="218" t="s">
        <v>83</v>
      </c>
      <c r="J32" s="218" t="s">
        <v>293</v>
      </c>
      <c r="K32" s="218" t="s">
        <v>531</v>
      </c>
      <c r="L32" s="218" t="s">
        <v>531</v>
      </c>
      <c r="M32" s="218" t="s">
        <v>2558</v>
      </c>
      <c r="N32" s="218" t="s">
        <v>2541</v>
      </c>
      <c r="O32" s="217" t="s">
        <v>2560</v>
      </c>
    </row>
    <row r="33" spans="2:15" x14ac:dyDescent="0.25">
      <c r="B33" s="76">
        <v>174</v>
      </c>
      <c r="C33" s="217" t="s">
        <v>2188</v>
      </c>
      <c r="D33" s="217" t="s">
        <v>2174</v>
      </c>
      <c r="E33" s="152">
        <v>9.7673611111111114E-2</v>
      </c>
      <c r="F33" s="218" t="s">
        <v>2678</v>
      </c>
      <c r="G33" s="286">
        <v>43</v>
      </c>
      <c r="H33" s="217" t="s">
        <v>2680</v>
      </c>
      <c r="I33" s="218" t="s">
        <v>83</v>
      </c>
      <c r="J33" s="218" t="s">
        <v>293</v>
      </c>
      <c r="K33" s="218" t="s">
        <v>531</v>
      </c>
      <c r="L33" s="218" t="s">
        <v>2675</v>
      </c>
      <c r="M33" s="218" t="s">
        <v>2676</v>
      </c>
      <c r="N33" s="218" t="s">
        <v>2677</v>
      </c>
      <c r="O33" s="217" t="s">
        <v>2679</v>
      </c>
    </row>
    <row r="34" spans="2:15" x14ac:dyDescent="0.25">
      <c r="B34" s="76">
        <v>140</v>
      </c>
      <c r="C34" s="217" t="s">
        <v>1811</v>
      </c>
      <c r="D34" s="217" t="s">
        <v>2158</v>
      </c>
      <c r="E34" s="152">
        <v>9.4687499999999994E-2</v>
      </c>
      <c r="F34" s="218" t="s">
        <v>362</v>
      </c>
      <c r="G34" s="286">
        <v>44</v>
      </c>
      <c r="H34" s="217" t="s">
        <v>472</v>
      </c>
      <c r="I34" s="218" t="s">
        <v>83</v>
      </c>
      <c r="J34" s="218" t="s">
        <v>293</v>
      </c>
      <c r="K34" s="218" t="s">
        <v>531</v>
      </c>
      <c r="L34" s="218" t="s">
        <v>531</v>
      </c>
      <c r="M34" s="218" t="s">
        <v>2592</v>
      </c>
      <c r="N34" s="218" t="s">
        <v>2571</v>
      </c>
      <c r="O34" s="217" t="s">
        <v>2593</v>
      </c>
    </row>
    <row r="35" spans="2:15" x14ac:dyDescent="0.25">
      <c r="B35" s="76">
        <v>151</v>
      </c>
      <c r="C35" s="217" t="s">
        <v>1811</v>
      </c>
      <c r="D35" s="217" t="s">
        <v>2174</v>
      </c>
      <c r="E35" s="152">
        <v>9.7812500000000011E-2</v>
      </c>
      <c r="F35" s="218" t="s">
        <v>680</v>
      </c>
      <c r="G35" s="286">
        <v>46</v>
      </c>
      <c r="H35" s="217" t="s">
        <v>2543</v>
      </c>
      <c r="I35" s="218" t="s">
        <v>83</v>
      </c>
      <c r="J35" s="218" t="s">
        <v>293</v>
      </c>
      <c r="K35" s="218" t="s">
        <v>531</v>
      </c>
      <c r="L35" s="218" t="s">
        <v>531</v>
      </c>
      <c r="M35" s="218" t="s">
        <v>2618</v>
      </c>
      <c r="N35" s="218" t="s">
        <v>2611</v>
      </c>
      <c r="O35" s="217" t="s">
        <v>2619</v>
      </c>
    </row>
    <row r="36" spans="2:15" x14ac:dyDescent="0.25">
      <c r="B36" s="76">
        <v>49</v>
      </c>
      <c r="C36" s="217" t="s">
        <v>1811</v>
      </c>
      <c r="D36" s="217" t="s">
        <v>1833</v>
      </c>
      <c r="E36" s="152">
        <v>0.11331018518518519</v>
      </c>
      <c r="F36" s="218" t="s">
        <v>560</v>
      </c>
      <c r="G36" s="286">
        <v>48</v>
      </c>
      <c r="H36" s="217" t="s">
        <v>1242</v>
      </c>
      <c r="I36" s="218" t="s">
        <v>83</v>
      </c>
      <c r="J36" s="218" t="s">
        <v>293</v>
      </c>
      <c r="K36" s="218" t="s">
        <v>531</v>
      </c>
      <c r="L36" s="218" t="s">
        <v>531</v>
      </c>
      <c r="M36" s="218" t="s">
        <v>2329</v>
      </c>
      <c r="N36" s="218" t="s">
        <v>2325</v>
      </c>
      <c r="O36" s="217" t="s">
        <v>2330</v>
      </c>
    </row>
    <row r="37" spans="2:15" x14ac:dyDescent="0.25">
      <c r="B37" s="76">
        <v>75</v>
      </c>
      <c r="C37" s="217" t="s">
        <v>2180</v>
      </c>
      <c r="D37" s="217" t="s">
        <v>2158</v>
      </c>
      <c r="E37" s="152">
        <v>9.975694444444444E-2</v>
      </c>
      <c r="F37" s="218" t="s">
        <v>2407</v>
      </c>
      <c r="G37" s="286">
        <v>49</v>
      </c>
      <c r="H37" s="217" t="s">
        <v>2409</v>
      </c>
      <c r="I37" s="218" t="s">
        <v>83</v>
      </c>
      <c r="J37" s="218" t="s">
        <v>293</v>
      </c>
      <c r="K37" s="218" t="s">
        <v>531</v>
      </c>
      <c r="L37" s="218" t="s">
        <v>531</v>
      </c>
      <c r="M37" s="218" t="s">
        <v>2406</v>
      </c>
      <c r="N37" s="218" t="s">
        <v>2393</v>
      </c>
      <c r="O37" s="217" t="s">
        <v>2408</v>
      </c>
    </row>
    <row r="38" spans="2:15" x14ac:dyDescent="0.25">
      <c r="B38" s="76">
        <v>218</v>
      </c>
      <c r="C38" s="217" t="s">
        <v>2188</v>
      </c>
      <c r="D38" s="217" t="s">
        <v>2158</v>
      </c>
      <c r="E38" s="152">
        <v>0.1034837962962963</v>
      </c>
      <c r="F38" s="218" t="s">
        <v>2261</v>
      </c>
      <c r="G38" s="286">
        <v>49</v>
      </c>
      <c r="H38" s="217" t="s">
        <v>2737</v>
      </c>
      <c r="I38" s="218" t="s">
        <v>83</v>
      </c>
      <c r="J38" s="218" t="s">
        <v>293</v>
      </c>
      <c r="K38" s="218" t="s">
        <v>531</v>
      </c>
      <c r="L38" s="218" t="s">
        <v>531</v>
      </c>
      <c r="M38" s="218" t="s">
        <v>2808</v>
      </c>
      <c r="N38" s="218" t="s">
        <v>2799</v>
      </c>
      <c r="O38" s="217" t="s">
        <v>2809</v>
      </c>
    </row>
    <row r="39" spans="2:15" x14ac:dyDescent="0.25">
      <c r="B39" s="76">
        <v>2</v>
      </c>
      <c r="C39" s="217" t="s">
        <v>2165</v>
      </c>
      <c r="D39" s="217" t="s">
        <v>1811</v>
      </c>
      <c r="E39" s="152">
        <v>0.11569444444444445</v>
      </c>
      <c r="F39" s="218" t="s">
        <v>274</v>
      </c>
      <c r="G39" s="286">
        <v>50</v>
      </c>
      <c r="H39" s="217" t="s">
        <v>620</v>
      </c>
      <c r="I39" s="218" t="s">
        <v>83</v>
      </c>
      <c r="J39" s="218" t="s">
        <v>293</v>
      </c>
      <c r="K39" s="218" t="s">
        <v>531</v>
      </c>
      <c r="L39" s="218" t="s">
        <v>531</v>
      </c>
      <c r="M39" s="218" t="s">
        <v>2197</v>
      </c>
      <c r="N39" s="218" t="s">
        <v>2195</v>
      </c>
      <c r="O39" s="217" t="s">
        <v>2198</v>
      </c>
    </row>
    <row r="40" spans="2:15" x14ac:dyDescent="0.25">
      <c r="B40" s="76">
        <v>10</v>
      </c>
      <c r="C40" s="217" t="s">
        <v>2171</v>
      </c>
      <c r="D40" s="217" t="s">
        <v>2158</v>
      </c>
      <c r="E40" s="152">
        <v>0.10059027777777778</v>
      </c>
      <c r="F40" s="218" t="s">
        <v>278</v>
      </c>
      <c r="G40" s="286">
        <v>50</v>
      </c>
      <c r="H40" s="217" t="s">
        <v>2227</v>
      </c>
      <c r="I40" s="218" t="s">
        <v>83</v>
      </c>
      <c r="J40" s="218" t="s">
        <v>293</v>
      </c>
      <c r="K40" s="218" t="s">
        <v>531</v>
      </c>
      <c r="L40" s="218" t="s">
        <v>531</v>
      </c>
      <c r="M40" s="218" t="s">
        <v>2225</v>
      </c>
      <c r="N40" s="218" t="s">
        <v>2208</v>
      </c>
      <c r="O40" s="217" t="s">
        <v>2226</v>
      </c>
    </row>
    <row r="41" spans="2:15" x14ac:dyDescent="0.25">
      <c r="B41" s="76">
        <v>70</v>
      </c>
      <c r="C41" s="217" t="s">
        <v>1811</v>
      </c>
      <c r="D41" s="217" t="s">
        <v>2180</v>
      </c>
      <c r="E41" s="152">
        <v>0.11782407407407407</v>
      </c>
      <c r="F41" s="218" t="s">
        <v>268</v>
      </c>
      <c r="G41" s="286">
        <v>51</v>
      </c>
      <c r="H41" s="217" t="s">
        <v>2390</v>
      </c>
      <c r="I41" s="218" t="s">
        <v>83</v>
      </c>
      <c r="J41" s="218" t="s">
        <v>293</v>
      </c>
      <c r="K41" s="218" t="s">
        <v>531</v>
      </c>
      <c r="L41" s="218" t="s">
        <v>531</v>
      </c>
      <c r="M41" s="218" t="s">
        <v>2388</v>
      </c>
      <c r="N41" s="218" t="s">
        <v>2369</v>
      </c>
      <c r="O41" s="217" t="s">
        <v>2389</v>
      </c>
    </row>
    <row r="42" spans="2:15" x14ac:dyDescent="0.25">
      <c r="B42" s="76">
        <v>153</v>
      </c>
      <c r="C42" s="217" t="s">
        <v>2188</v>
      </c>
      <c r="D42" s="217" t="s">
        <v>1833</v>
      </c>
      <c r="E42" s="152">
        <v>0.10739583333333334</v>
      </c>
      <c r="F42" s="218" t="s">
        <v>2548</v>
      </c>
      <c r="G42" s="286">
        <v>51</v>
      </c>
      <c r="H42" s="217" t="s">
        <v>2550</v>
      </c>
      <c r="I42" s="218" t="s">
        <v>83</v>
      </c>
      <c r="J42" s="218" t="s">
        <v>293</v>
      </c>
      <c r="K42" s="218" t="s">
        <v>531</v>
      </c>
      <c r="L42" s="218" t="s">
        <v>716</v>
      </c>
      <c r="M42" s="218" t="s">
        <v>2622</v>
      </c>
      <c r="N42" s="218" t="s">
        <v>2611</v>
      </c>
      <c r="O42" s="217" t="s">
        <v>2623</v>
      </c>
    </row>
    <row r="43" spans="2:15" x14ac:dyDescent="0.25">
      <c r="B43" s="76">
        <v>213</v>
      </c>
      <c r="C43" s="217" t="s">
        <v>1833</v>
      </c>
      <c r="D43" s="217" t="s">
        <v>2171</v>
      </c>
      <c r="E43" s="152">
        <v>9.2164351851851845E-2</v>
      </c>
      <c r="F43" s="218" t="s">
        <v>2715</v>
      </c>
      <c r="G43" s="286">
        <v>51</v>
      </c>
      <c r="H43" s="217" t="s">
        <v>2717</v>
      </c>
      <c r="I43" s="218" t="s">
        <v>83</v>
      </c>
      <c r="J43" s="218" t="s">
        <v>293</v>
      </c>
      <c r="K43" s="218" t="s">
        <v>915</v>
      </c>
      <c r="L43" s="218" t="s">
        <v>531</v>
      </c>
      <c r="M43" s="218" t="s">
        <v>2794</v>
      </c>
      <c r="N43" s="218" t="s">
        <v>2778</v>
      </c>
      <c r="O43" s="217" t="s">
        <v>2795</v>
      </c>
    </row>
    <row r="44" spans="2:15" x14ac:dyDescent="0.25">
      <c r="B44" s="76">
        <v>149</v>
      </c>
      <c r="C44" s="217" t="s">
        <v>1833</v>
      </c>
      <c r="D44" s="217" t="s">
        <v>2165</v>
      </c>
      <c r="E44" s="152">
        <v>0.11658564814814815</v>
      </c>
      <c r="F44" s="218" t="s">
        <v>2535</v>
      </c>
      <c r="G44" s="286">
        <v>52</v>
      </c>
      <c r="H44" s="217" t="s">
        <v>2537</v>
      </c>
      <c r="I44" s="218" t="s">
        <v>83</v>
      </c>
      <c r="J44" s="218" t="s">
        <v>293</v>
      </c>
      <c r="K44" s="218" t="s">
        <v>707</v>
      </c>
      <c r="L44" s="218" t="s">
        <v>531</v>
      </c>
      <c r="M44" s="218" t="s">
        <v>2614</v>
      </c>
      <c r="N44" s="218" t="s">
        <v>2611</v>
      </c>
      <c r="O44" s="217" t="s">
        <v>2615</v>
      </c>
    </row>
    <row r="45" spans="2:15" x14ac:dyDescent="0.25">
      <c r="B45" s="76">
        <v>141</v>
      </c>
      <c r="C45" s="217" t="s">
        <v>1833</v>
      </c>
      <c r="D45" s="217" t="s">
        <v>2158</v>
      </c>
      <c r="E45" s="152">
        <v>0.10748842592592593</v>
      </c>
      <c r="F45" s="218" t="s">
        <v>2379</v>
      </c>
      <c r="G45" s="286">
        <v>53</v>
      </c>
      <c r="H45" s="217" t="s">
        <v>2509</v>
      </c>
      <c r="I45" s="218" t="s">
        <v>83</v>
      </c>
      <c r="J45" s="218" t="s">
        <v>293</v>
      </c>
      <c r="K45" s="218" t="s">
        <v>531</v>
      </c>
      <c r="L45" s="218" t="s">
        <v>531</v>
      </c>
      <c r="M45" s="218" t="s">
        <v>2594</v>
      </c>
      <c r="N45" s="218" t="s">
        <v>2595</v>
      </c>
      <c r="O45" s="217" t="s">
        <v>2596</v>
      </c>
    </row>
    <row r="46" spans="2:15" x14ac:dyDescent="0.25">
      <c r="B46" s="76">
        <v>53</v>
      </c>
      <c r="C46" s="217" t="s">
        <v>1833</v>
      </c>
      <c r="D46" s="217" t="s">
        <v>2174</v>
      </c>
      <c r="E46" s="152">
        <v>9.3101851851851838E-2</v>
      </c>
      <c r="F46" s="218" t="s">
        <v>1976</v>
      </c>
      <c r="G46" s="286">
        <v>54</v>
      </c>
      <c r="H46" s="217" t="s">
        <v>1978</v>
      </c>
      <c r="I46" s="218" t="s">
        <v>83</v>
      </c>
      <c r="J46" s="218" t="s">
        <v>293</v>
      </c>
      <c r="K46" s="218" t="s">
        <v>915</v>
      </c>
      <c r="L46" s="218" t="s">
        <v>1044</v>
      </c>
      <c r="M46" s="218" t="s">
        <v>2339</v>
      </c>
      <c r="N46" s="218" t="s">
        <v>2325</v>
      </c>
      <c r="O46" s="217" t="s">
        <v>2340</v>
      </c>
    </row>
    <row r="47" spans="2:15" x14ac:dyDescent="0.25">
      <c r="B47" s="76">
        <v>67</v>
      </c>
      <c r="C47" s="217" t="s">
        <v>2174</v>
      </c>
      <c r="D47" s="217" t="s">
        <v>1811</v>
      </c>
      <c r="E47" s="152">
        <v>0.12280092592592594</v>
      </c>
      <c r="F47" s="218" t="s">
        <v>2379</v>
      </c>
      <c r="G47" s="286">
        <v>54</v>
      </c>
      <c r="H47" s="217" t="s">
        <v>289</v>
      </c>
      <c r="I47" s="218" t="s">
        <v>83</v>
      </c>
      <c r="J47" s="218" t="s">
        <v>293</v>
      </c>
      <c r="K47" s="218" t="s">
        <v>1026</v>
      </c>
      <c r="L47" s="218" t="s">
        <v>531</v>
      </c>
      <c r="M47" s="218" t="s">
        <v>2378</v>
      </c>
      <c r="N47" s="218" t="s">
        <v>2369</v>
      </c>
      <c r="O47" s="217" t="s">
        <v>2380</v>
      </c>
    </row>
    <row r="48" spans="2:15" x14ac:dyDescent="0.25">
      <c r="B48" s="76">
        <v>105</v>
      </c>
      <c r="C48" s="217" t="s">
        <v>1811</v>
      </c>
      <c r="D48" s="217" t="s">
        <v>1833</v>
      </c>
      <c r="E48" s="152">
        <v>0.11425925925925927</v>
      </c>
      <c r="F48" s="218" t="s">
        <v>1621</v>
      </c>
      <c r="G48" s="286">
        <v>54</v>
      </c>
      <c r="H48" s="217" t="s">
        <v>469</v>
      </c>
      <c r="I48" s="218" t="s">
        <v>83</v>
      </c>
      <c r="J48" s="218" t="s">
        <v>293</v>
      </c>
      <c r="K48" s="218" t="s">
        <v>531</v>
      </c>
      <c r="L48" s="218" t="s">
        <v>531</v>
      </c>
      <c r="M48" s="218" t="s">
        <v>2488</v>
      </c>
      <c r="N48" s="218" t="s">
        <v>2471</v>
      </c>
      <c r="O48" s="217" t="s">
        <v>2489</v>
      </c>
    </row>
    <row r="49" spans="2:15" x14ac:dyDescent="0.25">
      <c r="B49" s="76">
        <v>122</v>
      </c>
      <c r="C49" s="217" t="s">
        <v>2171</v>
      </c>
      <c r="D49" s="217" t="s">
        <v>2158</v>
      </c>
      <c r="E49" s="152">
        <v>0.11127314814814815</v>
      </c>
      <c r="F49" s="218" t="s">
        <v>274</v>
      </c>
      <c r="G49" s="286">
        <v>54</v>
      </c>
      <c r="H49" s="217" t="s">
        <v>620</v>
      </c>
      <c r="I49" s="218" t="s">
        <v>83</v>
      </c>
      <c r="J49" s="218" t="s">
        <v>293</v>
      </c>
      <c r="K49" s="218" t="s">
        <v>531</v>
      </c>
      <c r="L49" s="218" t="s">
        <v>531</v>
      </c>
      <c r="M49" s="218" t="s">
        <v>2538</v>
      </c>
      <c r="N49" s="218" t="s">
        <v>2515</v>
      </c>
      <c r="O49" s="217" t="s">
        <v>2539</v>
      </c>
    </row>
    <row r="50" spans="2:15" x14ac:dyDescent="0.25">
      <c r="B50" s="76">
        <v>12</v>
      </c>
      <c r="C50" s="217" t="s">
        <v>2180</v>
      </c>
      <c r="D50" s="217" t="s">
        <v>2188</v>
      </c>
      <c r="E50" s="152">
        <v>0.11710648148148149</v>
      </c>
      <c r="F50" s="218" t="s">
        <v>272</v>
      </c>
      <c r="G50" s="286">
        <v>55</v>
      </c>
      <c r="H50" s="217" t="s">
        <v>287</v>
      </c>
      <c r="I50" s="218" t="s">
        <v>83</v>
      </c>
      <c r="J50" s="218" t="s">
        <v>293</v>
      </c>
      <c r="K50" s="218" t="s">
        <v>531</v>
      </c>
      <c r="L50" s="218" t="s">
        <v>531</v>
      </c>
      <c r="M50" s="218" t="s">
        <v>2232</v>
      </c>
      <c r="N50" s="218" t="s">
        <v>2208</v>
      </c>
      <c r="O50" s="217" t="s">
        <v>2233</v>
      </c>
    </row>
    <row r="51" spans="2:15" x14ac:dyDescent="0.25">
      <c r="B51" s="76">
        <v>48</v>
      </c>
      <c r="C51" s="217" t="s">
        <v>1811</v>
      </c>
      <c r="D51" s="217" t="s">
        <v>2188</v>
      </c>
      <c r="E51" s="152">
        <v>0.11333333333333334</v>
      </c>
      <c r="F51" s="218" t="s">
        <v>575</v>
      </c>
      <c r="G51" s="286">
        <v>55</v>
      </c>
      <c r="H51" s="217" t="s">
        <v>469</v>
      </c>
      <c r="I51" s="218" t="s">
        <v>83</v>
      </c>
      <c r="J51" s="218" t="s">
        <v>293</v>
      </c>
      <c r="K51" s="218" t="s">
        <v>531</v>
      </c>
      <c r="L51" s="218" t="s">
        <v>531</v>
      </c>
      <c r="M51" s="218" t="s">
        <v>2327</v>
      </c>
      <c r="N51" s="218" t="s">
        <v>2325</v>
      </c>
      <c r="O51" s="217" t="s">
        <v>2328</v>
      </c>
    </row>
    <row r="52" spans="2:15" x14ac:dyDescent="0.25">
      <c r="B52" s="76">
        <v>123</v>
      </c>
      <c r="C52" s="217" t="s">
        <v>2174</v>
      </c>
      <c r="D52" s="217" t="s">
        <v>1811</v>
      </c>
      <c r="E52" s="152">
        <v>0.11877314814814814</v>
      </c>
      <c r="F52" s="218" t="s">
        <v>680</v>
      </c>
      <c r="G52" s="286">
        <v>55</v>
      </c>
      <c r="H52" s="217" t="s">
        <v>2543</v>
      </c>
      <c r="I52" s="218" t="s">
        <v>83</v>
      </c>
      <c r="J52" s="218" t="s">
        <v>293</v>
      </c>
      <c r="K52" s="218" t="s">
        <v>975</v>
      </c>
      <c r="L52" s="218" t="s">
        <v>531</v>
      </c>
      <c r="M52" s="218" t="s">
        <v>2540</v>
      </c>
      <c r="N52" s="218" t="s">
        <v>2541</v>
      </c>
      <c r="O52" s="217" t="s">
        <v>2542</v>
      </c>
    </row>
    <row r="53" spans="2:15" x14ac:dyDescent="0.25">
      <c r="B53" s="76">
        <v>145</v>
      </c>
      <c r="C53" s="217" t="s">
        <v>2180</v>
      </c>
      <c r="D53" s="217" t="s">
        <v>1833</v>
      </c>
      <c r="E53" s="152">
        <v>0.10791666666666666</v>
      </c>
      <c r="F53" s="218" t="s">
        <v>2522</v>
      </c>
      <c r="G53" s="286">
        <v>55</v>
      </c>
      <c r="H53" s="217" t="s">
        <v>2524</v>
      </c>
      <c r="I53" s="218" t="s">
        <v>83</v>
      </c>
      <c r="J53" s="218" t="s">
        <v>293</v>
      </c>
      <c r="K53" s="218" t="s">
        <v>531</v>
      </c>
      <c r="L53" s="218" t="s">
        <v>531</v>
      </c>
      <c r="M53" s="218" t="s">
        <v>2603</v>
      </c>
      <c r="N53" s="218" t="s">
        <v>2595</v>
      </c>
      <c r="O53" s="217" t="s">
        <v>2604</v>
      </c>
    </row>
    <row r="54" spans="2:15" x14ac:dyDescent="0.25">
      <c r="B54" s="76">
        <v>11</v>
      </c>
      <c r="C54" s="217" t="s">
        <v>2174</v>
      </c>
      <c r="D54" s="217" t="s">
        <v>1811</v>
      </c>
      <c r="E54" s="152">
        <v>0.12344907407407407</v>
      </c>
      <c r="F54" s="218" t="s">
        <v>2229</v>
      </c>
      <c r="G54" s="286">
        <v>57</v>
      </c>
      <c r="H54" s="217" t="s">
        <v>2231</v>
      </c>
      <c r="I54" s="218" t="s">
        <v>83</v>
      </c>
      <c r="J54" s="218" t="s">
        <v>293</v>
      </c>
      <c r="K54" s="218" t="s">
        <v>531</v>
      </c>
      <c r="L54" s="218" t="s">
        <v>531</v>
      </c>
      <c r="M54" s="218" t="s">
        <v>2228</v>
      </c>
      <c r="N54" s="218" t="s">
        <v>2208</v>
      </c>
      <c r="O54" s="217" t="s">
        <v>2230</v>
      </c>
    </row>
    <row r="55" spans="2:15" x14ac:dyDescent="0.25">
      <c r="B55" s="76">
        <v>157</v>
      </c>
      <c r="C55" s="217" t="s">
        <v>1833</v>
      </c>
      <c r="D55" s="217" t="s">
        <v>2171</v>
      </c>
      <c r="E55" s="152">
        <v>0.10788194444444445</v>
      </c>
      <c r="F55" s="218" t="s">
        <v>2559</v>
      </c>
      <c r="G55" s="286">
        <v>57</v>
      </c>
      <c r="H55" s="217" t="s">
        <v>2561</v>
      </c>
      <c r="I55" s="218" t="s">
        <v>83</v>
      </c>
      <c r="J55" s="218" t="s">
        <v>293</v>
      </c>
      <c r="K55" s="218" t="s">
        <v>707</v>
      </c>
      <c r="L55" s="218" t="s">
        <v>531</v>
      </c>
      <c r="M55" s="218" t="s">
        <v>2630</v>
      </c>
      <c r="N55" s="218" t="s">
        <v>2631</v>
      </c>
      <c r="O55" s="217" t="s">
        <v>2632</v>
      </c>
    </row>
    <row r="56" spans="2:15" x14ac:dyDescent="0.25">
      <c r="B56" s="76">
        <v>164</v>
      </c>
      <c r="C56" s="217" t="s">
        <v>2174</v>
      </c>
      <c r="D56" s="217" t="s">
        <v>2171</v>
      </c>
      <c r="E56" s="152">
        <v>0.12458333333333334</v>
      </c>
      <c r="F56" s="218" t="s">
        <v>573</v>
      </c>
      <c r="G56" s="286">
        <v>57</v>
      </c>
      <c r="H56" s="217" t="s">
        <v>2583</v>
      </c>
      <c r="I56" s="218" t="s">
        <v>83</v>
      </c>
      <c r="J56" s="218" t="s">
        <v>293</v>
      </c>
      <c r="K56" s="218" t="s">
        <v>975</v>
      </c>
      <c r="L56" s="218" t="s">
        <v>531</v>
      </c>
      <c r="M56" s="218" t="s">
        <v>2646</v>
      </c>
      <c r="N56" s="218" t="s">
        <v>2631</v>
      </c>
      <c r="O56" s="217" t="s">
        <v>2647</v>
      </c>
    </row>
    <row r="57" spans="2:15" x14ac:dyDescent="0.25">
      <c r="B57" s="76">
        <v>202</v>
      </c>
      <c r="C57" s="217" t="s">
        <v>2174</v>
      </c>
      <c r="D57" s="217" t="s">
        <v>2188</v>
      </c>
      <c r="E57" s="152">
        <v>0.11024305555555557</v>
      </c>
      <c r="F57" s="218" t="s">
        <v>2678</v>
      </c>
      <c r="G57" s="286">
        <v>57</v>
      </c>
      <c r="H57" s="217" t="s">
        <v>2680</v>
      </c>
      <c r="I57" s="218" t="s">
        <v>83</v>
      </c>
      <c r="J57" s="218" t="s">
        <v>293</v>
      </c>
      <c r="K57" s="218" t="s">
        <v>915</v>
      </c>
      <c r="L57" s="218" t="s">
        <v>531</v>
      </c>
      <c r="M57" s="218" t="s">
        <v>2768</v>
      </c>
      <c r="N57" s="218" t="s">
        <v>2759</v>
      </c>
      <c r="O57" s="217" t="s">
        <v>2769</v>
      </c>
    </row>
    <row r="58" spans="2:15" x14ac:dyDescent="0.25">
      <c r="B58" s="76">
        <v>207</v>
      </c>
      <c r="C58" s="217" t="s">
        <v>1811</v>
      </c>
      <c r="D58" s="217" t="s">
        <v>2174</v>
      </c>
      <c r="E58" s="152">
        <v>0.11824074074074074</v>
      </c>
      <c r="F58" s="218" t="s">
        <v>1595</v>
      </c>
      <c r="G58" s="286">
        <v>57</v>
      </c>
      <c r="H58" s="217" t="s">
        <v>497</v>
      </c>
      <c r="I58" s="218" t="s">
        <v>83</v>
      </c>
      <c r="J58" s="218" t="s">
        <v>293</v>
      </c>
      <c r="K58" s="218" t="s">
        <v>531</v>
      </c>
      <c r="L58" s="218" t="s">
        <v>531</v>
      </c>
      <c r="M58" s="218" t="s">
        <v>2780</v>
      </c>
      <c r="N58" s="218" t="s">
        <v>2778</v>
      </c>
      <c r="O58" s="217" t="s">
        <v>2781</v>
      </c>
    </row>
    <row r="59" spans="2:15" x14ac:dyDescent="0.25">
      <c r="B59" s="76">
        <v>208</v>
      </c>
      <c r="C59" s="217" t="s">
        <v>2188</v>
      </c>
      <c r="D59" s="217" t="s">
        <v>2180</v>
      </c>
      <c r="E59" s="152">
        <v>0.12078703703703704</v>
      </c>
      <c r="F59" s="218" t="s">
        <v>2698</v>
      </c>
      <c r="G59" s="286">
        <v>57</v>
      </c>
      <c r="H59" s="217" t="s">
        <v>2700</v>
      </c>
      <c r="I59" s="218" t="s">
        <v>83</v>
      </c>
      <c r="J59" s="218" t="s">
        <v>293</v>
      </c>
      <c r="K59" s="218" t="s">
        <v>531</v>
      </c>
      <c r="L59" s="218" t="s">
        <v>531</v>
      </c>
      <c r="M59" s="218" t="s">
        <v>2782</v>
      </c>
      <c r="N59" s="218" t="s">
        <v>2778</v>
      </c>
      <c r="O59" s="217" t="s">
        <v>2783</v>
      </c>
    </row>
    <row r="60" spans="2:15" x14ac:dyDescent="0.25">
      <c r="B60" s="76">
        <v>184</v>
      </c>
      <c r="C60" s="217" t="s">
        <v>2165</v>
      </c>
      <c r="D60" s="217" t="s">
        <v>2171</v>
      </c>
      <c r="E60" s="152">
        <v>0.12788194444444445</v>
      </c>
      <c r="F60" s="218" t="s">
        <v>1710</v>
      </c>
      <c r="G60" s="286">
        <v>58</v>
      </c>
      <c r="H60" s="217" t="s">
        <v>2713</v>
      </c>
      <c r="I60" s="218" t="s">
        <v>83</v>
      </c>
      <c r="J60" s="218" t="s">
        <v>293</v>
      </c>
      <c r="K60" s="218" t="s">
        <v>531</v>
      </c>
      <c r="L60" s="218" t="s">
        <v>531</v>
      </c>
      <c r="M60" s="218" t="s">
        <v>2711</v>
      </c>
      <c r="N60" s="218" t="s">
        <v>2705</v>
      </c>
      <c r="O60" s="217" t="s">
        <v>2712</v>
      </c>
    </row>
    <row r="61" spans="2:15" x14ac:dyDescent="0.25">
      <c r="B61" s="76">
        <v>148</v>
      </c>
      <c r="C61" s="217" t="s">
        <v>2165</v>
      </c>
      <c r="D61" s="217" t="s">
        <v>2158</v>
      </c>
      <c r="E61" s="152">
        <v>0.12077546296296297</v>
      </c>
      <c r="F61" s="218" t="s">
        <v>2530</v>
      </c>
      <c r="G61" s="286">
        <v>59</v>
      </c>
      <c r="H61" s="217" t="s">
        <v>2613</v>
      </c>
      <c r="I61" s="218" t="s">
        <v>83</v>
      </c>
      <c r="J61" s="218" t="s">
        <v>293</v>
      </c>
      <c r="K61" s="218" t="s">
        <v>531</v>
      </c>
      <c r="L61" s="218" t="s">
        <v>531</v>
      </c>
      <c r="M61" s="218" t="s">
        <v>2610</v>
      </c>
      <c r="N61" s="218" t="s">
        <v>2611</v>
      </c>
      <c r="O61" s="217" t="s">
        <v>2612</v>
      </c>
    </row>
    <row r="62" spans="2:15" x14ac:dyDescent="0.25">
      <c r="B62" s="76">
        <v>193</v>
      </c>
      <c r="C62" s="217" t="s">
        <v>2174</v>
      </c>
      <c r="D62" s="217" t="s">
        <v>1833</v>
      </c>
      <c r="E62" s="152">
        <v>0.11474537037037037</v>
      </c>
      <c r="F62" s="218" t="s">
        <v>1464</v>
      </c>
      <c r="G62" s="286">
        <v>60</v>
      </c>
      <c r="H62" s="217" t="s">
        <v>1466</v>
      </c>
      <c r="I62" s="218" t="s">
        <v>83</v>
      </c>
      <c r="J62" s="218" t="s">
        <v>293</v>
      </c>
      <c r="K62" s="218" t="s">
        <v>2049</v>
      </c>
      <c r="L62" s="218" t="s">
        <v>1291</v>
      </c>
      <c r="M62" s="218" t="s">
        <v>2744</v>
      </c>
      <c r="N62" s="218" t="s">
        <v>2735</v>
      </c>
      <c r="O62" s="217" t="s">
        <v>2745</v>
      </c>
    </row>
    <row r="63" spans="2:15" x14ac:dyDescent="0.25">
      <c r="B63" s="76">
        <v>96</v>
      </c>
      <c r="C63" s="217" t="s">
        <v>2188</v>
      </c>
      <c r="D63" s="217" t="s">
        <v>2180</v>
      </c>
      <c r="E63" s="152">
        <v>0.12254629629629631</v>
      </c>
      <c r="F63" s="218" t="s">
        <v>2382</v>
      </c>
      <c r="G63" s="286">
        <v>62</v>
      </c>
      <c r="H63" s="217" t="s">
        <v>2384</v>
      </c>
      <c r="I63" s="218" t="s">
        <v>83</v>
      </c>
      <c r="J63" s="218" t="s">
        <v>293</v>
      </c>
      <c r="K63" s="218" t="s">
        <v>531</v>
      </c>
      <c r="L63" s="218" t="s">
        <v>531</v>
      </c>
      <c r="M63" s="218" t="s">
        <v>2468</v>
      </c>
      <c r="N63" s="218" t="s">
        <v>2449</v>
      </c>
      <c r="O63" s="217" t="s">
        <v>2469</v>
      </c>
    </row>
    <row r="64" spans="2:15" x14ac:dyDescent="0.25">
      <c r="B64" s="76">
        <v>156</v>
      </c>
      <c r="C64" s="217" t="s">
        <v>2171</v>
      </c>
      <c r="D64" s="217" t="s">
        <v>2165</v>
      </c>
      <c r="E64" s="152">
        <v>0.1153125</v>
      </c>
      <c r="F64" s="218" t="s">
        <v>2545</v>
      </c>
      <c r="G64" s="286">
        <v>62</v>
      </c>
      <c r="H64" s="217" t="s">
        <v>1196</v>
      </c>
      <c r="I64" s="218" t="s">
        <v>83</v>
      </c>
      <c r="J64" s="218" t="s">
        <v>293</v>
      </c>
      <c r="K64" s="218" t="s">
        <v>531</v>
      </c>
      <c r="L64" s="218" t="s">
        <v>707</v>
      </c>
      <c r="M64" s="218" t="s">
        <v>2628</v>
      </c>
      <c r="N64" s="218" t="s">
        <v>2611</v>
      </c>
      <c r="O64" s="217" t="s">
        <v>2629</v>
      </c>
    </row>
    <row r="65" spans="2:15" x14ac:dyDescent="0.25">
      <c r="B65" s="76">
        <v>77</v>
      </c>
      <c r="C65" s="217" t="s">
        <v>1833</v>
      </c>
      <c r="D65" s="217" t="s">
        <v>1811</v>
      </c>
      <c r="E65" s="152">
        <v>0.1254976851851852</v>
      </c>
      <c r="F65" s="218" t="s">
        <v>1621</v>
      </c>
      <c r="G65" s="286">
        <v>64</v>
      </c>
      <c r="H65" s="217" t="s">
        <v>469</v>
      </c>
      <c r="I65" s="218" t="s">
        <v>83</v>
      </c>
      <c r="J65" s="218" t="s">
        <v>293</v>
      </c>
      <c r="K65" s="218" t="s">
        <v>1655</v>
      </c>
      <c r="L65" s="218" t="s">
        <v>531</v>
      </c>
      <c r="M65" s="218" t="s">
        <v>2412</v>
      </c>
      <c r="N65" s="218" t="s">
        <v>2393</v>
      </c>
      <c r="O65" s="217" t="s">
        <v>2413</v>
      </c>
    </row>
    <row r="66" spans="2:15" x14ac:dyDescent="0.25">
      <c r="B66" s="76">
        <v>99</v>
      </c>
      <c r="C66" s="217" t="s">
        <v>2174</v>
      </c>
      <c r="D66" s="217" t="s">
        <v>2158</v>
      </c>
      <c r="E66" s="152">
        <v>0.1247800925925926</v>
      </c>
      <c r="F66" s="218" t="s">
        <v>2394</v>
      </c>
      <c r="G66" s="286">
        <v>64</v>
      </c>
      <c r="H66" s="217" t="s">
        <v>2396</v>
      </c>
      <c r="I66" s="218" t="s">
        <v>83</v>
      </c>
      <c r="J66" s="218" t="s">
        <v>293</v>
      </c>
      <c r="K66" s="218" t="s">
        <v>2475</v>
      </c>
      <c r="L66" s="218" t="s">
        <v>531</v>
      </c>
      <c r="M66" s="218" t="s">
        <v>2476</v>
      </c>
      <c r="N66" s="218" t="s">
        <v>2471</v>
      </c>
      <c r="O66" s="217" t="s">
        <v>2477</v>
      </c>
    </row>
    <row r="67" spans="2:15" x14ac:dyDescent="0.25">
      <c r="B67" s="76">
        <v>146</v>
      </c>
      <c r="C67" s="217" t="s">
        <v>2174</v>
      </c>
      <c r="D67" s="217" t="s">
        <v>2188</v>
      </c>
      <c r="E67" s="152">
        <v>0.12001157407407408</v>
      </c>
      <c r="F67" s="218" t="s">
        <v>1913</v>
      </c>
      <c r="G67" s="286">
        <v>64</v>
      </c>
      <c r="H67" s="217" t="s">
        <v>1915</v>
      </c>
      <c r="I67" s="218" t="s">
        <v>83</v>
      </c>
      <c r="J67" s="218" t="s">
        <v>293</v>
      </c>
      <c r="K67" s="218" t="s">
        <v>2605</v>
      </c>
      <c r="L67" s="218" t="s">
        <v>531</v>
      </c>
      <c r="M67" s="218" t="s">
        <v>2606</v>
      </c>
      <c r="N67" s="218" t="s">
        <v>2595</v>
      </c>
      <c r="O67" s="217" t="s">
        <v>2607</v>
      </c>
    </row>
    <row r="68" spans="2:15" x14ac:dyDescent="0.25">
      <c r="B68" s="76">
        <v>8</v>
      </c>
      <c r="C68" s="217" t="s">
        <v>2158</v>
      </c>
      <c r="D68" s="217" t="s">
        <v>2165</v>
      </c>
      <c r="E68" s="152">
        <v>0.1323263888888889</v>
      </c>
      <c r="F68" s="218" t="s">
        <v>2200</v>
      </c>
      <c r="G68" s="286">
        <v>66</v>
      </c>
      <c r="H68" s="217" t="s">
        <v>2202</v>
      </c>
      <c r="I68" s="218" t="s">
        <v>83</v>
      </c>
      <c r="J68" s="218" t="s">
        <v>293</v>
      </c>
      <c r="K68" s="218" t="s">
        <v>531</v>
      </c>
      <c r="L68" s="218" t="s">
        <v>531</v>
      </c>
      <c r="M68" s="218" t="s">
        <v>2219</v>
      </c>
      <c r="N68" s="218" t="s">
        <v>2208</v>
      </c>
      <c r="O68" s="217" t="s">
        <v>2220</v>
      </c>
    </row>
    <row r="69" spans="2:15" x14ac:dyDescent="0.25">
      <c r="B69" s="76">
        <v>159</v>
      </c>
      <c r="C69" s="217" t="s">
        <v>2158</v>
      </c>
      <c r="D69" s="217" t="s">
        <v>2180</v>
      </c>
      <c r="E69" s="152">
        <v>0.13193287037037035</v>
      </c>
      <c r="F69" s="218" t="s">
        <v>2567</v>
      </c>
      <c r="G69" s="286">
        <v>66</v>
      </c>
      <c r="H69" s="217" t="s">
        <v>2569</v>
      </c>
      <c r="I69" s="218" t="s">
        <v>83</v>
      </c>
      <c r="J69" s="218" t="s">
        <v>293</v>
      </c>
      <c r="K69" s="218" t="s">
        <v>531</v>
      </c>
      <c r="L69" s="218" t="s">
        <v>531</v>
      </c>
      <c r="M69" s="218" t="s">
        <v>2635</v>
      </c>
      <c r="N69" s="218" t="s">
        <v>2631</v>
      </c>
      <c r="O69" s="217" t="s">
        <v>2636</v>
      </c>
    </row>
    <row r="70" spans="2:15" x14ac:dyDescent="0.25">
      <c r="B70" s="76">
        <v>216</v>
      </c>
      <c r="C70" s="217" t="s">
        <v>1811</v>
      </c>
      <c r="D70" s="217" t="s">
        <v>2188</v>
      </c>
      <c r="E70" s="152">
        <v>0.13501157407407408</v>
      </c>
      <c r="F70" s="218" t="s">
        <v>2726</v>
      </c>
      <c r="G70" s="286">
        <v>66</v>
      </c>
      <c r="H70" s="217" t="s">
        <v>2728</v>
      </c>
      <c r="I70" s="218" t="s">
        <v>83</v>
      </c>
      <c r="J70" s="218" t="s">
        <v>293</v>
      </c>
      <c r="K70" s="218" t="s">
        <v>531</v>
      </c>
      <c r="L70" s="218" t="s">
        <v>531</v>
      </c>
      <c r="M70" s="218" t="s">
        <v>2803</v>
      </c>
      <c r="N70" s="218" t="s">
        <v>2799</v>
      </c>
      <c r="O70" s="217" t="s">
        <v>2804</v>
      </c>
    </row>
    <row r="71" spans="2:15" x14ac:dyDescent="0.25">
      <c r="B71" s="76">
        <v>178</v>
      </c>
      <c r="C71" s="217" t="s">
        <v>2171</v>
      </c>
      <c r="D71" s="217" t="s">
        <v>2158</v>
      </c>
      <c r="E71" s="152">
        <v>0.12304398148148148</v>
      </c>
      <c r="F71" s="218" t="s">
        <v>2691</v>
      </c>
      <c r="G71" s="286">
        <v>67</v>
      </c>
      <c r="H71" s="217" t="s">
        <v>2693</v>
      </c>
      <c r="I71" s="218" t="s">
        <v>83</v>
      </c>
      <c r="J71" s="218" t="s">
        <v>293</v>
      </c>
      <c r="K71" s="218" t="s">
        <v>531</v>
      </c>
      <c r="L71" s="218" t="s">
        <v>531</v>
      </c>
      <c r="M71" s="218" t="s">
        <v>2690</v>
      </c>
      <c r="N71" s="218" t="s">
        <v>2677</v>
      </c>
      <c r="O71" s="217" t="s">
        <v>2692</v>
      </c>
    </row>
    <row r="72" spans="2:15" x14ac:dyDescent="0.25">
      <c r="B72" s="76">
        <v>182</v>
      </c>
      <c r="C72" s="217" t="s">
        <v>1811</v>
      </c>
      <c r="D72" s="217" t="s">
        <v>2180</v>
      </c>
      <c r="E72" s="152">
        <v>0.1320949074074074</v>
      </c>
      <c r="F72" s="218" t="s">
        <v>1756</v>
      </c>
      <c r="G72" s="286">
        <v>67</v>
      </c>
      <c r="H72" s="217" t="s">
        <v>520</v>
      </c>
      <c r="I72" s="218" t="s">
        <v>83</v>
      </c>
      <c r="J72" s="218" t="s">
        <v>293</v>
      </c>
      <c r="K72" s="218" t="s">
        <v>531</v>
      </c>
      <c r="L72" s="218" t="s">
        <v>531</v>
      </c>
      <c r="M72" s="218" t="s">
        <v>2704</v>
      </c>
      <c r="N72" s="218" t="s">
        <v>2705</v>
      </c>
      <c r="O72" s="217" t="s">
        <v>2706</v>
      </c>
    </row>
    <row r="73" spans="2:15" x14ac:dyDescent="0.25">
      <c r="B73" s="76">
        <v>63</v>
      </c>
      <c r="C73" s="217" t="s">
        <v>1811</v>
      </c>
      <c r="D73" s="217" t="s">
        <v>2171</v>
      </c>
      <c r="E73" s="152">
        <v>0.13215277777777779</v>
      </c>
      <c r="F73" s="218" t="s">
        <v>1595</v>
      </c>
      <c r="G73" s="286">
        <v>68</v>
      </c>
      <c r="H73" s="217" t="s">
        <v>497</v>
      </c>
      <c r="I73" s="218" t="s">
        <v>83</v>
      </c>
      <c r="J73" s="218" t="s">
        <v>293</v>
      </c>
      <c r="K73" s="218" t="s">
        <v>531</v>
      </c>
      <c r="L73" s="218" t="s">
        <v>531</v>
      </c>
      <c r="M73" s="218" t="s">
        <v>2368</v>
      </c>
      <c r="N73" s="218" t="s">
        <v>2369</v>
      </c>
      <c r="O73" s="217" t="s">
        <v>2370</v>
      </c>
    </row>
    <row r="74" spans="2:15" x14ac:dyDescent="0.25">
      <c r="B74" s="76">
        <v>29</v>
      </c>
      <c r="C74" s="217" t="s">
        <v>1833</v>
      </c>
      <c r="D74" s="217" t="s">
        <v>2158</v>
      </c>
      <c r="E74" s="152">
        <v>0.12243055555555556</v>
      </c>
      <c r="F74" s="218" t="s">
        <v>274</v>
      </c>
      <c r="G74" s="286">
        <v>71</v>
      </c>
      <c r="H74" s="217" t="s">
        <v>620</v>
      </c>
      <c r="I74" s="218" t="s">
        <v>83</v>
      </c>
      <c r="J74" s="218" t="s">
        <v>293</v>
      </c>
      <c r="K74" s="218" t="s">
        <v>707</v>
      </c>
      <c r="L74" s="218" t="s">
        <v>531</v>
      </c>
      <c r="M74" s="218" t="s">
        <v>2278</v>
      </c>
      <c r="N74" s="218" t="s">
        <v>2258</v>
      </c>
      <c r="O74" s="217" t="s">
        <v>2279</v>
      </c>
    </row>
    <row r="75" spans="2:15" x14ac:dyDescent="0.25">
      <c r="B75" s="76">
        <v>119</v>
      </c>
      <c r="C75" s="217" t="s">
        <v>1811</v>
      </c>
      <c r="D75" s="217" t="s">
        <v>2171</v>
      </c>
      <c r="E75" s="152">
        <v>0.13208333333333333</v>
      </c>
      <c r="F75" s="218" t="s">
        <v>278</v>
      </c>
      <c r="G75" s="286">
        <v>73</v>
      </c>
      <c r="H75" s="217" t="s">
        <v>2227</v>
      </c>
      <c r="I75" s="218" t="s">
        <v>83</v>
      </c>
      <c r="J75" s="218" t="s">
        <v>293</v>
      </c>
      <c r="K75" s="218" t="s">
        <v>531</v>
      </c>
      <c r="L75" s="218" t="s">
        <v>531</v>
      </c>
      <c r="M75" s="218" t="s">
        <v>2527</v>
      </c>
      <c r="N75" s="218" t="s">
        <v>2515</v>
      </c>
      <c r="O75" s="217" t="s">
        <v>2528</v>
      </c>
    </row>
    <row r="76" spans="2:15" x14ac:dyDescent="0.25">
      <c r="B76" s="76">
        <v>197</v>
      </c>
      <c r="C76" s="217" t="s">
        <v>1833</v>
      </c>
      <c r="D76" s="217" t="s">
        <v>2158</v>
      </c>
      <c r="E76" s="152">
        <v>0.13613425925925926</v>
      </c>
      <c r="F76" s="218" t="s">
        <v>2214</v>
      </c>
      <c r="G76" s="286">
        <v>79</v>
      </c>
      <c r="H76" s="217" t="s">
        <v>2216</v>
      </c>
      <c r="I76" s="218" t="s">
        <v>83</v>
      </c>
      <c r="J76" s="218" t="s">
        <v>293</v>
      </c>
      <c r="K76" s="218" t="s">
        <v>531</v>
      </c>
      <c r="L76" s="218" t="s">
        <v>531</v>
      </c>
      <c r="M76" s="218" t="s">
        <v>2756</v>
      </c>
      <c r="N76" s="218" t="s">
        <v>2735</v>
      </c>
      <c r="O76" s="217" t="s">
        <v>2757</v>
      </c>
    </row>
    <row r="77" spans="2:15" x14ac:dyDescent="0.25">
      <c r="B77" s="76">
        <v>124</v>
      </c>
      <c r="C77" s="217" t="s">
        <v>2180</v>
      </c>
      <c r="D77" s="217" t="s">
        <v>2188</v>
      </c>
      <c r="E77" s="152">
        <v>0.13903935185185184</v>
      </c>
      <c r="F77" s="218" t="s">
        <v>2545</v>
      </c>
      <c r="G77" s="286">
        <v>86</v>
      </c>
      <c r="H77" s="217" t="s">
        <v>1196</v>
      </c>
      <c r="I77" s="218" t="s">
        <v>83</v>
      </c>
      <c r="J77" s="218" t="s">
        <v>293</v>
      </c>
      <c r="K77" s="218" t="s">
        <v>531</v>
      </c>
      <c r="L77" s="218" t="s">
        <v>531</v>
      </c>
      <c r="M77" s="218" t="s">
        <v>2544</v>
      </c>
      <c r="N77" s="218" t="s">
        <v>2541</v>
      </c>
      <c r="O77" s="217" t="s">
        <v>2546</v>
      </c>
    </row>
    <row r="78" spans="2:15" x14ac:dyDescent="0.25">
      <c r="B78" s="76">
        <v>73</v>
      </c>
      <c r="C78" s="217" t="s">
        <v>2171</v>
      </c>
      <c r="D78" s="217" t="s">
        <v>1833</v>
      </c>
      <c r="E78" s="152">
        <v>0.14326388888888889</v>
      </c>
      <c r="F78" s="218" t="s">
        <v>274</v>
      </c>
      <c r="G78" s="286">
        <v>95</v>
      </c>
      <c r="H78" s="217" t="s">
        <v>2401</v>
      </c>
      <c r="I78" s="218" t="s">
        <v>83</v>
      </c>
      <c r="J78" s="218" t="s">
        <v>293</v>
      </c>
      <c r="K78" s="218" t="s">
        <v>531</v>
      </c>
      <c r="L78" s="218" t="s">
        <v>2049</v>
      </c>
      <c r="M78" s="218" t="s">
        <v>2399</v>
      </c>
      <c r="N78" s="218" t="s">
        <v>2393</v>
      </c>
      <c r="O78" s="217" t="s">
        <v>2400</v>
      </c>
    </row>
    <row r="79" spans="2:15" x14ac:dyDescent="0.25">
      <c r="B79" s="76">
        <v>40</v>
      </c>
      <c r="C79" s="217" t="s">
        <v>2188</v>
      </c>
      <c r="D79" s="217" t="s">
        <v>2180</v>
      </c>
      <c r="E79" s="152">
        <v>0.14211805555555554</v>
      </c>
      <c r="F79" s="218" t="s">
        <v>272</v>
      </c>
      <c r="G79" s="286">
        <v>100</v>
      </c>
      <c r="H79" s="217" t="s">
        <v>287</v>
      </c>
      <c r="I79" s="218" t="s">
        <v>83</v>
      </c>
      <c r="J79" s="218" t="s">
        <v>293</v>
      </c>
      <c r="K79" s="218" t="s">
        <v>531</v>
      </c>
      <c r="L79" s="218" t="s">
        <v>531</v>
      </c>
      <c r="M79" s="218" t="s">
        <v>2307</v>
      </c>
      <c r="N79" s="218" t="s">
        <v>2303</v>
      </c>
      <c r="O79" s="217" t="s">
        <v>2308</v>
      </c>
    </row>
    <row r="80" spans="2:15" x14ac:dyDescent="0.25">
      <c r="B80" s="76">
        <v>181</v>
      </c>
      <c r="C80" s="217" t="s">
        <v>1833</v>
      </c>
      <c r="D80" s="217" t="s">
        <v>2188</v>
      </c>
      <c r="E80" s="152">
        <v>0.14809027777777778</v>
      </c>
      <c r="F80" s="218" t="s">
        <v>1086</v>
      </c>
      <c r="G80" s="286">
        <v>111</v>
      </c>
      <c r="H80" s="217" t="s">
        <v>2703</v>
      </c>
      <c r="I80" s="218" t="s">
        <v>83</v>
      </c>
      <c r="J80" s="218" t="s">
        <v>293</v>
      </c>
      <c r="K80" s="218" t="s">
        <v>2049</v>
      </c>
      <c r="L80" s="218" t="s">
        <v>531</v>
      </c>
      <c r="M80" s="218" t="s">
        <v>2701</v>
      </c>
      <c r="N80" s="218" t="s">
        <v>2677</v>
      </c>
      <c r="O80" s="217" t="s">
        <v>2702</v>
      </c>
    </row>
    <row r="81" spans="2:15" x14ac:dyDescent="0.25">
      <c r="B81" s="76">
        <v>92</v>
      </c>
      <c r="C81" s="217" t="s">
        <v>2165</v>
      </c>
      <c r="D81" s="217" t="s">
        <v>2158</v>
      </c>
      <c r="E81" s="152">
        <v>0.16246527777777778</v>
      </c>
      <c r="F81" s="218" t="s">
        <v>965</v>
      </c>
      <c r="G81" s="286">
        <v>167</v>
      </c>
      <c r="H81" s="217" t="s">
        <v>967</v>
      </c>
      <c r="I81" s="218" t="s">
        <v>83</v>
      </c>
      <c r="J81" s="218" t="s">
        <v>293</v>
      </c>
      <c r="K81" s="218" t="s">
        <v>531</v>
      </c>
      <c r="L81" s="218" t="s">
        <v>531</v>
      </c>
      <c r="M81" s="218" t="s">
        <v>2460</v>
      </c>
      <c r="N81" s="218" t="s">
        <v>2449</v>
      </c>
      <c r="O81" s="217" t="s">
        <v>2461</v>
      </c>
    </row>
    <row r="82" spans="2:15" x14ac:dyDescent="0.25">
      <c r="B82" s="76">
        <v>203</v>
      </c>
      <c r="C82" s="217" t="s">
        <v>2171</v>
      </c>
      <c r="D82" s="217" t="s">
        <v>1811</v>
      </c>
      <c r="E82" s="152">
        <v>0.18864583333333332</v>
      </c>
      <c r="F82" s="218" t="s">
        <v>269</v>
      </c>
      <c r="G82" s="286">
        <v>274</v>
      </c>
      <c r="H82" s="217" t="s">
        <v>2244</v>
      </c>
      <c r="I82" s="218" t="s">
        <v>83</v>
      </c>
      <c r="J82" s="218" t="s">
        <v>293</v>
      </c>
      <c r="K82" s="218" t="s">
        <v>707</v>
      </c>
      <c r="L82" s="218" t="s">
        <v>531</v>
      </c>
      <c r="M82" s="218" t="s">
        <v>2770</v>
      </c>
      <c r="N82" s="218" t="s">
        <v>2759</v>
      </c>
      <c r="O82" s="217" t="s">
        <v>2771</v>
      </c>
    </row>
    <row r="83" spans="2:15" x14ac:dyDescent="0.25">
      <c r="B83" s="76">
        <v>19</v>
      </c>
      <c r="C83" s="217" t="s">
        <v>2180</v>
      </c>
      <c r="D83" s="217" t="s">
        <v>2158</v>
      </c>
      <c r="E83" s="152">
        <v>8.3703703703703711E-2</v>
      </c>
      <c r="F83" s="218" t="s">
        <v>552</v>
      </c>
      <c r="G83" s="286">
        <v>35</v>
      </c>
      <c r="H83" s="217" t="s">
        <v>554</v>
      </c>
      <c r="I83" s="218" t="s">
        <v>83</v>
      </c>
      <c r="J83" s="218" t="s">
        <v>291</v>
      </c>
      <c r="K83" s="218" t="s">
        <v>531</v>
      </c>
      <c r="L83" s="218" t="s">
        <v>531</v>
      </c>
      <c r="M83" s="218" t="s">
        <v>2251</v>
      </c>
      <c r="N83" s="218" t="s">
        <v>2235</v>
      </c>
      <c r="O83" s="217" t="s">
        <v>2252</v>
      </c>
    </row>
    <row r="84" spans="2:15" x14ac:dyDescent="0.25">
      <c r="B84" s="76">
        <v>22</v>
      </c>
      <c r="C84" s="217" t="s">
        <v>2158</v>
      </c>
      <c r="D84" s="217" t="s">
        <v>2188</v>
      </c>
      <c r="E84" s="152">
        <v>7.8715277777777773E-2</v>
      </c>
      <c r="F84" s="218" t="s">
        <v>264</v>
      </c>
      <c r="G84" s="286">
        <v>35</v>
      </c>
      <c r="H84" s="217" t="s">
        <v>283</v>
      </c>
      <c r="I84" s="218" t="s">
        <v>83</v>
      </c>
      <c r="J84" s="218" t="s">
        <v>291</v>
      </c>
      <c r="K84" s="218" t="s">
        <v>531</v>
      </c>
      <c r="L84" s="218" t="s">
        <v>707</v>
      </c>
      <c r="M84" s="218" t="s">
        <v>2257</v>
      </c>
      <c r="N84" s="218" t="s">
        <v>2258</v>
      </c>
      <c r="O84" s="217" t="s">
        <v>2259</v>
      </c>
    </row>
    <row r="85" spans="2:15" x14ac:dyDescent="0.25">
      <c r="B85" s="76">
        <v>46</v>
      </c>
      <c r="C85" s="217" t="s">
        <v>2165</v>
      </c>
      <c r="D85" s="217" t="s">
        <v>2174</v>
      </c>
      <c r="E85" s="152">
        <v>8.2280092592592599E-2</v>
      </c>
      <c r="F85" s="218" t="s">
        <v>272</v>
      </c>
      <c r="G85" s="286">
        <v>35</v>
      </c>
      <c r="H85" s="217" t="s">
        <v>287</v>
      </c>
      <c r="I85" s="218" t="s">
        <v>83</v>
      </c>
      <c r="J85" s="218" t="s">
        <v>291</v>
      </c>
      <c r="K85" s="218" t="s">
        <v>1986</v>
      </c>
      <c r="L85" s="218" t="s">
        <v>709</v>
      </c>
      <c r="M85" s="218" t="s">
        <v>2321</v>
      </c>
      <c r="N85" s="218" t="s">
        <v>2303</v>
      </c>
      <c r="O85" s="217" t="s">
        <v>2322</v>
      </c>
    </row>
    <row r="86" spans="2:15" x14ac:dyDescent="0.25">
      <c r="B86" s="76">
        <v>120</v>
      </c>
      <c r="C86" s="217" t="s">
        <v>2158</v>
      </c>
      <c r="D86" s="217" t="s">
        <v>2165</v>
      </c>
      <c r="E86" s="152">
        <v>8.0428240740740745E-2</v>
      </c>
      <c r="F86" s="218" t="s">
        <v>2530</v>
      </c>
      <c r="G86" s="286">
        <v>35</v>
      </c>
      <c r="H86" s="217" t="s">
        <v>2532</v>
      </c>
      <c r="I86" s="218" t="s">
        <v>83</v>
      </c>
      <c r="J86" s="218" t="s">
        <v>291</v>
      </c>
      <c r="K86" s="218" t="s">
        <v>1986</v>
      </c>
      <c r="L86" s="218" t="s">
        <v>1291</v>
      </c>
      <c r="M86" s="218" t="s">
        <v>2529</v>
      </c>
      <c r="N86" s="218" t="s">
        <v>2515</v>
      </c>
      <c r="O86" s="217" t="s">
        <v>2531</v>
      </c>
    </row>
    <row r="87" spans="2:15" x14ac:dyDescent="0.25">
      <c r="B87" s="76">
        <v>101</v>
      </c>
      <c r="C87" s="217" t="s">
        <v>1833</v>
      </c>
      <c r="D87" s="217" t="s">
        <v>2171</v>
      </c>
      <c r="E87" s="152">
        <v>5.6458333333333333E-2</v>
      </c>
      <c r="F87" s="218" t="s">
        <v>274</v>
      </c>
      <c r="G87" s="286">
        <v>36</v>
      </c>
      <c r="H87" s="217" t="s">
        <v>2401</v>
      </c>
      <c r="I87" s="218" t="s">
        <v>83</v>
      </c>
      <c r="J87" s="218" t="s">
        <v>291</v>
      </c>
      <c r="K87" s="218" t="s">
        <v>707</v>
      </c>
      <c r="L87" s="218" t="s">
        <v>707</v>
      </c>
      <c r="M87" s="218" t="s">
        <v>2480</v>
      </c>
      <c r="N87" s="218" t="s">
        <v>2471</v>
      </c>
      <c r="O87" s="217" t="s">
        <v>2481</v>
      </c>
    </row>
    <row r="88" spans="2:15" x14ac:dyDescent="0.25">
      <c r="B88" s="76">
        <v>126</v>
      </c>
      <c r="C88" s="217" t="s">
        <v>1811</v>
      </c>
      <c r="D88" s="217" t="s">
        <v>2180</v>
      </c>
      <c r="E88" s="152">
        <v>9.8009259259259254E-2</v>
      </c>
      <c r="F88" s="218" t="s">
        <v>1128</v>
      </c>
      <c r="G88" s="286">
        <v>36</v>
      </c>
      <c r="H88" s="217" t="s">
        <v>2553</v>
      </c>
      <c r="I88" s="218" t="s">
        <v>83</v>
      </c>
      <c r="J88" s="218" t="s">
        <v>291</v>
      </c>
      <c r="K88" s="218" t="s">
        <v>1291</v>
      </c>
      <c r="L88" s="218" t="s">
        <v>531</v>
      </c>
      <c r="M88" s="218" t="s">
        <v>2551</v>
      </c>
      <c r="N88" s="218" t="s">
        <v>2541</v>
      </c>
      <c r="O88" s="217" t="s">
        <v>2552</v>
      </c>
    </row>
    <row r="89" spans="2:15" x14ac:dyDescent="0.25">
      <c r="B89" s="76">
        <v>155</v>
      </c>
      <c r="C89" s="217" t="s">
        <v>2174</v>
      </c>
      <c r="D89" s="217" t="s">
        <v>2158</v>
      </c>
      <c r="E89" s="152">
        <v>8.3321759259259262E-2</v>
      </c>
      <c r="F89" s="218" t="s">
        <v>575</v>
      </c>
      <c r="G89" s="286">
        <v>36</v>
      </c>
      <c r="H89" s="217" t="s">
        <v>469</v>
      </c>
      <c r="I89" s="218" t="s">
        <v>83</v>
      </c>
      <c r="J89" s="218" t="s">
        <v>291</v>
      </c>
      <c r="K89" s="218" t="s">
        <v>531</v>
      </c>
      <c r="L89" s="218" t="s">
        <v>531</v>
      </c>
      <c r="M89" s="218" t="s">
        <v>2626</v>
      </c>
      <c r="N89" s="218" t="s">
        <v>2611</v>
      </c>
      <c r="O89" s="217" t="s">
        <v>2627</v>
      </c>
    </row>
    <row r="90" spans="2:15" x14ac:dyDescent="0.25">
      <c r="B90" s="76">
        <v>135</v>
      </c>
      <c r="C90" s="217" t="s">
        <v>2165</v>
      </c>
      <c r="D90" s="217" t="s">
        <v>2180</v>
      </c>
      <c r="E90" s="152">
        <v>8.4699074074074066E-2</v>
      </c>
      <c r="F90" s="218" t="s">
        <v>1556</v>
      </c>
      <c r="G90" s="286">
        <v>37</v>
      </c>
      <c r="H90" s="217" t="s">
        <v>489</v>
      </c>
      <c r="I90" s="218" t="s">
        <v>83</v>
      </c>
      <c r="J90" s="218" t="s">
        <v>291</v>
      </c>
      <c r="K90" s="218" t="s">
        <v>1123</v>
      </c>
      <c r="L90" s="218" t="s">
        <v>975</v>
      </c>
      <c r="M90" s="218" t="s">
        <v>2579</v>
      </c>
      <c r="N90" s="218" t="s">
        <v>2571</v>
      </c>
      <c r="O90" s="217" t="s">
        <v>2580</v>
      </c>
    </row>
    <row r="91" spans="2:15" x14ac:dyDescent="0.25">
      <c r="B91" s="76">
        <v>224</v>
      </c>
      <c r="C91" s="217" t="s">
        <v>2158</v>
      </c>
      <c r="D91" s="217" t="s">
        <v>1811</v>
      </c>
      <c r="E91" s="152">
        <v>9.1921296296296293E-2</v>
      </c>
      <c r="F91" s="218" t="s">
        <v>2753</v>
      </c>
      <c r="G91" s="286">
        <v>37</v>
      </c>
      <c r="I91" s="218" t="s">
        <v>83</v>
      </c>
      <c r="J91" s="218" t="s">
        <v>291</v>
      </c>
      <c r="K91" s="218" t="s">
        <v>531</v>
      </c>
      <c r="L91" s="218" t="s">
        <v>709</v>
      </c>
      <c r="M91" s="218" t="s">
        <v>2824</v>
      </c>
      <c r="N91" s="218" t="s">
        <v>2818</v>
      </c>
      <c r="O91" s="217" t="s">
        <v>2825</v>
      </c>
    </row>
    <row r="92" spans="2:15" x14ac:dyDescent="0.25">
      <c r="B92" s="76">
        <v>84</v>
      </c>
      <c r="C92" s="217" t="s">
        <v>1811</v>
      </c>
      <c r="D92" s="217" t="s">
        <v>2158</v>
      </c>
      <c r="E92" s="152">
        <v>8.6249999999999993E-2</v>
      </c>
      <c r="F92" s="218" t="s">
        <v>1537</v>
      </c>
      <c r="G92" s="286">
        <v>38</v>
      </c>
      <c r="H92" s="217" t="s">
        <v>484</v>
      </c>
      <c r="I92" s="218" t="s">
        <v>83</v>
      </c>
      <c r="J92" s="218" t="s">
        <v>291</v>
      </c>
      <c r="K92" s="218" t="s">
        <v>1026</v>
      </c>
      <c r="L92" s="218" t="s">
        <v>531</v>
      </c>
      <c r="M92" s="218" t="s">
        <v>2436</v>
      </c>
      <c r="N92" s="218" t="s">
        <v>2423</v>
      </c>
      <c r="O92" s="217" t="s">
        <v>2437</v>
      </c>
    </row>
    <row r="93" spans="2:15" x14ac:dyDescent="0.25">
      <c r="B93" s="76">
        <v>158</v>
      </c>
      <c r="C93" s="217" t="s">
        <v>2165</v>
      </c>
      <c r="D93" s="217" t="s">
        <v>2174</v>
      </c>
      <c r="E93" s="152">
        <v>8.1805555555555562E-2</v>
      </c>
      <c r="F93" s="218" t="s">
        <v>278</v>
      </c>
      <c r="G93" s="286">
        <v>38</v>
      </c>
      <c r="H93" s="217" t="s">
        <v>289</v>
      </c>
      <c r="I93" s="218" t="s">
        <v>83</v>
      </c>
      <c r="J93" s="218" t="s">
        <v>291</v>
      </c>
      <c r="K93" s="218" t="s">
        <v>1291</v>
      </c>
      <c r="L93" s="218" t="s">
        <v>531</v>
      </c>
      <c r="M93" s="218" t="s">
        <v>2633</v>
      </c>
      <c r="N93" s="218" t="s">
        <v>2631</v>
      </c>
      <c r="O93" s="217" t="s">
        <v>2634</v>
      </c>
    </row>
    <row r="94" spans="2:15" x14ac:dyDescent="0.25">
      <c r="B94" s="76">
        <v>15</v>
      </c>
      <c r="C94" s="217" t="s">
        <v>2158</v>
      </c>
      <c r="D94" s="217" t="s">
        <v>2174</v>
      </c>
      <c r="E94" s="152">
        <v>7.0173611111111103E-2</v>
      </c>
      <c r="F94" s="218" t="s">
        <v>965</v>
      </c>
      <c r="G94" s="286">
        <v>39</v>
      </c>
      <c r="H94" s="217" t="s">
        <v>2241</v>
      </c>
      <c r="I94" s="218" t="s">
        <v>83</v>
      </c>
      <c r="J94" s="218" t="s">
        <v>291</v>
      </c>
      <c r="K94" s="218" t="s">
        <v>531</v>
      </c>
      <c r="L94" s="218" t="s">
        <v>1026</v>
      </c>
      <c r="M94" s="218" t="s">
        <v>2239</v>
      </c>
      <c r="N94" s="218" t="s">
        <v>2235</v>
      </c>
      <c r="O94" s="217" t="s">
        <v>2240</v>
      </c>
    </row>
    <row r="95" spans="2:15" x14ac:dyDescent="0.25">
      <c r="B95" s="76">
        <v>25</v>
      </c>
      <c r="C95" s="217" t="s">
        <v>2174</v>
      </c>
      <c r="D95" s="217" t="s">
        <v>1833</v>
      </c>
      <c r="E95" s="152">
        <v>6.4837962962962958E-2</v>
      </c>
      <c r="F95" s="218" t="s">
        <v>1976</v>
      </c>
      <c r="G95" s="286">
        <v>40</v>
      </c>
      <c r="H95" s="217" t="s">
        <v>1978</v>
      </c>
      <c r="I95" s="218" t="s">
        <v>83</v>
      </c>
      <c r="J95" s="218" t="s">
        <v>291</v>
      </c>
      <c r="K95" s="218" t="s">
        <v>531</v>
      </c>
      <c r="L95" s="218" t="s">
        <v>1044</v>
      </c>
      <c r="M95" s="218" t="s">
        <v>2266</v>
      </c>
      <c r="N95" s="218" t="s">
        <v>2258</v>
      </c>
      <c r="O95" s="217" t="s">
        <v>2267</v>
      </c>
    </row>
    <row r="96" spans="2:15" x14ac:dyDescent="0.25">
      <c r="B96" s="76">
        <v>43</v>
      </c>
      <c r="C96" s="217" t="s">
        <v>2174</v>
      </c>
      <c r="D96" s="217" t="s">
        <v>2158</v>
      </c>
      <c r="E96" s="152">
        <v>8.3287037037037034E-2</v>
      </c>
      <c r="F96" s="218" t="s">
        <v>965</v>
      </c>
      <c r="G96" s="286">
        <v>40</v>
      </c>
      <c r="H96" s="217" t="s">
        <v>2241</v>
      </c>
      <c r="I96" s="218" t="s">
        <v>83</v>
      </c>
      <c r="J96" s="218" t="s">
        <v>291</v>
      </c>
      <c r="K96" s="218" t="s">
        <v>1300</v>
      </c>
      <c r="L96" s="218" t="s">
        <v>531</v>
      </c>
      <c r="M96" s="218" t="s">
        <v>2313</v>
      </c>
      <c r="N96" s="218" t="s">
        <v>2303</v>
      </c>
      <c r="O96" s="217" t="s">
        <v>2314</v>
      </c>
    </row>
    <row r="97" spans="2:15" x14ac:dyDescent="0.25">
      <c r="B97" s="76">
        <v>130</v>
      </c>
      <c r="C97" s="217" t="s">
        <v>2174</v>
      </c>
      <c r="D97" s="217" t="s">
        <v>2165</v>
      </c>
      <c r="E97" s="152">
        <v>9.6805555555555547E-2</v>
      </c>
      <c r="F97" s="218" t="s">
        <v>278</v>
      </c>
      <c r="G97" s="286">
        <v>40</v>
      </c>
      <c r="H97" s="217" t="s">
        <v>289</v>
      </c>
      <c r="I97" s="218" t="s">
        <v>83</v>
      </c>
      <c r="J97" s="218" t="s">
        <v>291</v>
      </c>
      <c r="K97" s="218" t="s">
        <v>531</v>
      </c>
      <c r="L97" s="218" t="s">
        <v>531</v>
      </c>
      <c r="M97" s="218" t="s">
        <v>2562</v>
      </c>
      <c r="N97" s="218" t="s">
        <v>2541</v>
      </c>
      <c r="O97" s="217" t="s">
        <v>2563</v>
      </c>
    </row>
    <row r="98" spans="2:15" x14ac:dyDescent="0.25">
      <c r="B98" s="76">
        <v>24</v>
      </c>
      <c r="C98" s="217" t="s">
        <v>2171</v>
      </c>
      <c r="D98" s="217" t="s">
        <v>2174</v>
      </c>
      <c r="E98" s="152">
        <v>9.6365740740740738E-2</v>
      </c>
      <c r="F98" s="218" t="s">
        <v>1550</v>
      </c>
      <c r="G98" s="286">
        <v>41</v>
      </c>
      <c r="H98" s="217" t="s">
        <v>283</v>
      </c>
      <c r="I98" s="218" t="s">
        <v>83</v>
      </c>
      <c r="J98" s="218" t="s">
        <v>291</v>
      </c>
      <c r="K98" s="218" t="s">
        <v>1655</v>
      </c>
      <c r="L98" s="218" t="s">
        <v>1291</v>
      </c>
      <c r="M98" s="218" t="s">
        <v>2264</v>
      </c>
      <c r="N98" s="218" t="s">
        <v>2258</v>
      </c>
      <c r="O98" s="217" t="s">
        <v>2265</v>
      </c>
    </row>
    <row r="99" spans="2:15" x14ac:dyDescent="0.25">
      <c r="B99" s="76">
        <v>51</v>
      </c>
      <c r="C99" s="217" t="s">
        <v>2180</v>
      </c>
      <c r="D99" s="217" t="s">
        <v>2165</v>
      </c>
      <c r="E99" s="152">
        <v>9.5937500000000009E-2</v>
      </c>
      <c r="F99" s="218" t="s">
        <v>2261</v>
      </c>
      <c r="G99" s="286">
        <v>41</v>
      </c>
      <c r="H99" s="217" t="s">
        <v>2263</v>
      </c>
      <c r="I99" s="218" t="s">
        <v>83</v>
      </c>
      <c r="J99" s="218" t="s">
        <v>291</v>
      </c>
      <c r="K99" s="218" t="s">
        <v>531</v>
      </c>
      <c r="L99" s="218" t="s">
        <v>1307</v>
      </c>
      <c r="M99" s="218" t="s">
        <v>2335</v>
      </c>
      <c r="N99" s="218" t="s">
        <v>2325</v>
      </c>
      <c r="O99" s="217" t="s">
        <v>2336</v>
      </c>
    </row>
    <row r="100" spans="2:15" x14ac:dyDescent="0.25">
      <c r="B100" s="76">
        <v>113</v>
      </c>
      <c r="C100" s="217" t="s">
        <v>2158</v>
      </c>
      <c r="D100" s="217" t="s">
        <v>1833</v>
      </c>
      <c r="E100" s="152">
        <v>9.8518518518518519E-2</v>
      </c>
      <c r="F100" s="218" t="s">
        <v>2379</v>
      </c>
      <c r="G100" s="286">
        <v>41</v>
      </c>
      <c r="H100" s="217" t="s">
        <v>2509</v>
      </c>
      <c r="I100" s="218" t="s">
        <v>83</v>
      </c>
      <c r="J100" s="218" t="s">
        <v>291</v>
      </c>
      <c r="K100" s="218" t="s">
        <v>531</v>
      </c>
      <c r="L100" s="218" t="s">
        <v>531</v>
      </c>
      <c r="M100" s="218" t="s">
        <v>2507</v>
      </c>
      <c r="N100" s="218" t="s">
        <v>2491</v>
      </c>
      <c r="O100" s="217" t="s">
        <v>2508</v>
      </c>
    </row>
    <row r="101" spans="2:15" x14ac:dyDescent="0.25">
      <c r="B101" s="76">
        <v>42</v>
      </c>
      <c r="C101" s="217" t="s">
        <v>2180</v>
      </c>
      <c r="D101" s="217" t="s">
        <v>1811</v>
      </c>
      <c r="E101" s="152">
        <v>9.493055555555556E-2</v>
      </c>
      <c r="F101" s="218" t="s">
        <v>560</v>
      </c>
      <c r="G101" s="286">
        <v>42</v>
      </c>
      <c r="H101" s="217" t="s">
        <v>1242</v>
      </c>
      <c r="I101" s="218" t="s">
        <v>83</v>
      </c>
      <c r="J101" s="218" t="s">
        <v>291</v>
      </c>
      <c r="K101" s="218" t="s">
        <v>1291</v>
      </c>
      <c r="L101" s="218" t="s">
        <v>531</v>
      </c>
      <c r="M101" s="218" t="s">
        <v>2311</v>
      </c>
      <c r="N101" s="218" t="s">
        <v>2303</v>
      </c>
      <c r="O101" s="217" t="s">
        <v>2312</v>
      </c>
    </row>
    <row r="102" spans="2:15" x14ac:dyDescent="0.25">
      <c r="B102" s="76">
        <v>82</v>
      </c>
      <c r="C102" s="217" t="s">
        <v>2180</v>
      </c>
      <c r="D102" s="217" t="s">
        <v>2171</v>
      </c>
      <c r="E102" s="152">
        <v>9.2916666666666661E-2</v>
      </c>
      <c r="F102" s="218" t="s">
        <v>1116</v>
      </c>
      <c r="G102" s="286">
        <v>42</v>
      </c>
      <c r="H102" s="217" t="s">
        <v>498</v>
      </c>
      <c r="I102" s="218" t="s">
        <v>83</v>
      </c>
      <c r="J102" s="218" t="s">
        <v>291</v>
      </c>
      <c r="K102" s="218" t="s">
        <v>531</v>
      </c>
      <c r="L102" s="218" t="s">
        <v>915</v>
      </c>
      <c r="M102" s="218" t="s">
        <v>2432</v>
      </c>
      <c r="N102" s="218" t="s">
        <v>2423</v>
      </c>
      <c r="O102" s="217" t="s">
        <v>2433</v>
      </c>
    </row>
    <row r="103" spans="2:15" x14ac:dyDescent="0.25">
      <c r="B103" s="76">
        <v>128</v>
      </c>
      <c r="C103" s="217" t="s">
        <v>2165</v>
      </c>
      <c r="D103" s="217" t="s">
        <v>2171</v>
      </c>
      <c r="E103" s="152">
        <v>9.3981481481481485E-2</v>
      </c>
      <c r="F103" s="218" t="s">
        <v>2545</v>
      </c>
      <c r="G103" s="286">
        <v>42</v>
      </c>
      <c r="H103" s="217" t="s">
        <v>1196</v>
      </c>
      <c r="I103" s="218" t="s">
        <v>83</v>
      </c>
      <c r="J103" s="218" t="s">
        <v>291</v>
      </c>
      <c r="K103" s="218" t="s">
        <v>1986</v>
      </c>
      <c r="L103" s="218" t="s">
        <v>716</v>
      </c>
      <c r="M103" s="218" t="s">
        <v>2556</v>
      </c>
      <c r="N103" s="218" t="s">
        <v>2541</v>
      </c>
      <c r="O103" s="217" t="s">
        <v>2557</v>
      </c>
    </row>
    <row r="104" spans="2:15" x14ac:dyDescent="0.25">
      <c r="B104" s="76">
        <v>3</v>
      </c>
      <c r="C104" s="217" t="s">
        <v>2171</v>
      </c>
      <c r="D104" s="217" t="s">
        <v>2188</v>
      </c>
      <c r="E104" s="152">
        <v>8.6805555555555566E-2</v>
      </c>
      <c r="F104" s="218" t="s">
        <v>2200</v>
      </c>
      <c r="G104" s="286">
        <v>43</v>
      </c>
      <c r="H104" s="217" t="s">
        <v>2202</v>
      </c>
      <c r="I104" s="218" t="s">
        <v>83</v>
      </c>
      <c r="J104" s="218" t="s">
        <v>291</v>
      </c>
      <c r="K104" s="218" t="s">
        <v>662</v>
      </c>
      <c r="L104" s="218" t="s">
        <v>707</v>
      </c>
      <c r="M104" s="218" t="s">
        <v>2199</v>
      </c>
      <c r="N104" s="218" t="s">
        <v>2195</v>
      </c>
      <c r="O104" s="217" t="s">
        <v>2201</v>
      </c>
    </row>
    <row r="105" spans="2:15" x14ac:dyDescent="0.25">
      <c r="B105" s="76">
        <v>16</v>
      </c>
      <c r="C105" s="217" t="s">
        <v>2165</v>
      </c>
      <c r="D105" s="217" t="s">
        <v>2171</v>
      </c>
      <c r="E105" s="152">
        <v>8.8460648148148149E-2</v>
      </c>
      <c r="F105" s="218" t="s">
        <v>269</v>
      </c>
      <c r="G105" s="286">
        <v>44</v>
      </c>
      <c r="H105" s="217" t="s">
        <v>2244</v>
      </c>
      <c r="I105" s="218" t="s">
        <v>83</v>
      </c>
      <c r="J105" s="218" t="s">
        <v>291</v>
      </c>
      <c r="K105" s="218" t="s">
        <v>1986</v>
      </c>
      <c r="L105" s="218" t="s">
        <v>531</v>
      </c>
      <c r="M105" s="218" t="s">
        <v>2242</v>
      </c>
      <c r="N105" s="218" t="s">
        <v>2235</v>
      </c>
      <c r="O105" s="217" t="s">
        <v>2243</v>
      </c>
    </row>
    <row r="106" spans="2:15" x14ac:dyDescent="0.25">
      <c r="B106" s="76">
        <v>98</v>
      </c>
      <c r="C106" s="217" t="s">
        <v>2180</v>
      </c>
      <c r="D106" s="217" t="s">
        <v>1811</v>
      </c>
      <c r="E106" s="152">
        <v>9.9918981481481484E-2</v>
      </c>
      <c r="F106" s="218" t="s">
        <v>268</v>
      </c>
      <c r="G106" s="286">
        <v>44</v>
      </c>
      <c r="H106" s="217" t="s">
        <v>2390</v>
      </c>
      <c r="I106" s="218" t="s">
        <v>83</v>
      </c>
      <c r="J106" s="218" t="s">
        <v>291</v>
      </c>
      <c r="K106" s="218" t="s">
        <v>531</v>
      </c>
      <c r="L106" s="218" t="s">
        <v>531</v>
      </c>
      <c r="M106" s="218" t="s">
        <v>2473</v>
      </c>
      <c r="N106" s="218" t="s">
        <v>2471</v>
      </c>
      <c r="O106" s="217" t="s">
        <v>2474</v>
      </c>
    </row>
    <row r="107" spans="2:15" x14ac:dyDescent="0.25">
      <c r="B107" s="76">
        <v>107</v>
      </c>
      <c r="C107" s="217" t="s">
        <v>2180</v>
      </c>
      <c r="D107" s="217" t="s">
        <v>2165</v>
      </c>
      <c r="E107" s="152">
        <v>0.10471064814814816</v>
      </c>
      <c r="F107" s="218" t="s">
        <v>2200</v>
      </c>
      <c r="G107" s="286">
        <v>44</v>
      </c>
      <c r="H107" s="217" t="s">
        <v>2202</v>
      </c>
      <c r="I107" s="218" t="s">
        <v>83</v>
      </c>
      <c r="J107" s="218" t="s">
        <v>291</v>
      </c>
      <c r="K107" s="218" t="s">
        <v>531</v>
      </c>
      <c r="L107" s="218" t="s">
        <v>1307</v>
      </c>
      <c r="M107" s="218" t="s">
        <v>2493</v>
      </c>
      <c r="N107" s="218" t="s">
        <v>2491</v>
      </c>
      <c r="O107" s="217" t="s">
        <v>2494</v>
      </c>
    </row>
    <row r="108" spans="2:15" x14ac:dyDescent="0.25">
      <c r="B108" s="76">
        <v>132</v>
      </c>
      <c r="C108" s="217" t="s">
        <v>2188</v>
      </c>
      <c r="D108" s="217" t="s">
        <v>1811</v>
      </c>
      <c r="E108" s="152">
        <v>0.11467592592592592</v>
      </c>
      <c r="F108" s="218" t="s">
        <v>276</v>
      </c>
      <c r="G108" s="286">
        <v>44</v>
      </c>
      <c r="H108" s="217" t="s">
        <v>280</v>
      </c>
      <c r="I108" s="218" t="s">
        <v>83</v>
      </c>
      <c r="J108" s="218" t="s">
        <v>291</v>
      </c>
      <c r="K108" s="218" t="s">
        <v>531</v>
      </c>
      <c r="L108" s="218" t="s">
        <v>2049</v>
      </c>
      <c r="M108" s="218" t="s">
        <v>2570</v>
      </c>
      <c r="N108" s="218" t="s">
        <v>2571</v>
      </c>
      <c r="O108" s="217" t="s">
        <v>2572</v>
      </c>
    </row>
    <row r="109" spans="2:15" x14ac:dyDescent="0.25">
      <c r="B109" s="76">
        <v>83</v>
      </c>
      <c r="C109" s="217" t="s">
        <v>2188</v>
      </c>
      <c r="D109" s="217" t="s">
        <v>2165</v>
      </c>
      <c r="E109" s="152">
        <v>0.1078587962962963</v>
      </c>
      <c r="F109" s="218" t="s">
        <v>2214</v>
      </c>
      <c r="G109" s="286">
        <v>45</v>
      </c>
      <c r="H109" s="217" t="s">
        <v>2216</v>
      </c>
      <c r="I109" s="218" t="s">
        <v>83</v>
      </c>
      <c r="J109" s="218" t="s">
        <v>291</v>
      </c>
      <c r="K109" s="218" t="s">
        <v>707</v>
      </c>
      <c r="L109" s="218" t="s">
        <v>1307</v>
      </c>
      <c r="M109" s="218" t="s">
        <v>2434</v>
      </c>
      <c r="N109" s="218" t="s">
        <v>2423</v>
      </c>
      <c r="O109" s="217" t="s">
        <v>2435</v>
      </c>
    </row>
    <row r="110" spans="2:15" x14ac:dyDescent="0.25">
      <c r="B110" s="76">
        <v>144</v>
      </c>
      <c r="C110" s="217" t="s">
        <v>2180</v>
      </c>
      <c r="D110" s="217" t="s">
        <v>2174</v>
      </c>
      <c r="E110" s="152">
        <v>9.4363425925925934E-2</v>
      </c>
      <c r="F110" s="218" t="s">
        <v>2518</v>
      </c>
      <c r="G110" s="286">
        <v>45</v>
      </c>
      <c r="H110" s="217" t="s">
        <v>2520</v>
      </c>
      <c r="I110" s="218" t="s">
        <v>83</v>
      </c>
      <c r="J110" s="218" t="s">
        <v>291</v>
      </c>
      <c r="K110" s="218" t="s">
        <v>531</v>
      </c>
      <c r="L110" s="218" t="s">
        <v>915</v>
      </c>
      <c r="M110" s="218" t="s">
        <v>2601</v>
      </c>
      <c r="N110" s="218" t="s">
        <v>2595</v>
      </c>
      <c r="O110" s="217" t="s">
        <v>2602</v>
      </c>
    </row>
    <row r="111" spans="2:15" x14ac:dyDescent="0.25">
      <c r="B111" s="76">
        <v>191</v>
      </c>
      <c r="C111" s="217" t="s">
        <v>2165</v>
      </c>
      <c r="D111" s="217" t="s">
        <v>2180</v>
      </c>
      <c r="E111" s="152">
        <v>0.10456018518518519</v>
      </c>
      <c r="F111" s="218" t="s">
        <v>565</v>
      </c>
      <c r="G111" s="286">
        <v>45</v>
      </c>
      <c r="H111" s="217" t="s">
        <v>567</v>
      </c>
      <c r="I111" s="218" t="s">
        <v>83</v>
      </c>
      <c r="J111" s="218" t="s">
        <v>291</v>
      </c>
      <c r="K111" s="218" t="s">
        <v>1291</v>
      </c>
      <c r="L111" s="218" t="s">
        <v>531</v>
      </c>
      <c r="M111" s="218" t="s">
        <v>2738</v>
      </c>
      <c r="N111" s="218" t="s">
        <v>2735</v>
      </c>
      <c r="O111" s="217" t="s">
        <v>2739</v>
      </c>
    </row>
    <row r="112" spans="2:15" x14ac:dyDescent="0.25">
      <c r="B112" s="76">
        <v>206</v>
      </c>
      <c r="C112" s="217" t="s">
        <v>2158</v>
      </c>
      <c r="D112" s="217" t="s">
        <v>2171</v>
      </c>
      <c r="E112" s="152">
        <v>9.0648148148148144E-2</v>
      </c>
      <c r="F112" s="218" t="s">
        <v>2691</v>
      </c>
      <c r="G112" s="286">
        <v>45</v>
      </c>
      <c r="H112" s="217" t="s">
        <v>2693</v>
      </c>
      <c r="I112" s="218" t="s">
        <v>83</v>
      </c>
      <c r="J112" s="218" t="s">
        <v>291</v>
      </c>
      <c r="K112" s="218" t="s">
        <v>531</v>
      </c>
      <c r="L112" s="218" t="s">
        <v>531</v>
      </c>
      <c r="M112" s="218" t="s">
        <v>2777</v>
      </c>
      <c r="N112" s="218" t="s">
        <v>2778</v>
      </c>
      <c r="O112" s="217" t="s">
        <v>2779</v>
      </c>
    </row>
    <row r="113" spans="2:15" x14ac:dyDescent="0.25">
      <c r="B113" s="76">
        <v>14</v>
      </c>
      <c r="C113" s="217" t="s">
        <v>1811</v>
      </c>
      <c r="D113" s="217" t="s">
        <v>2180</v>
      </c>
      <c r="E113" s="152">
        <v>0.10662037037037037</v>
      </c>
      <c r="F113" s="218" t="s">
        <v>560</v>
      </c>
      <c r="G113" s="286">
        <v>46</v>
      </c>
      <c r="H113" s="217" t="s">
        <v>1242</v>
      </c>
      <c r="I113" s="218" t="s">
        <v>83</v>
      </c>
      <c r="J113" s="218" t="s">
        <v>291</v>
      </c>
      <c r="K113" s="218" t="s">
        <v>531</v>
      </c>
      <c r="L113" s="218" t="s">
        <v>531</v>
      </c>
      <c r="M113" s="218" t="s">
        <v>2237</v>
      </c>
      <c r="N113" s="218" t="s">
        <v>2235</v>
      </c>
      <c r="O113" s="217" t="s">
        <v>2238</v>
      </c>
    </row>
    <row r="114" spans="2:15" x14ac:dyDescent="0.25">
      <c r="B114" s="76">
        <v>36</v>
      </c>
      <c r="C114" s="217" t="s">
        <v>2165</v>
      </c>
      <c r="D114" s="217" t="s">
        <v>2158</v>
      </c>
      <c r="E114" s="152">
        <v>9.5694444444444457E-2</v>
      </c>
      <c r="F114" s="218" t="s">
        <v>2200</v>
      </c>
      <c r="G114" s="286">
        <v>46</v>
      </c>
      <c r="H114" s="217" t="s">
        <v>2202</v>
      </c>
      <c r="I114" s="218" t="s">
        <v>83</v>
      </c>
      <c r="J114" s="218" t="s">
        <v>291</v>
      </c>
      <c r="K114" s="218" t="s">
        <v>662</v>
      </c>
      <c r="L114" s="218" t="s">
        <v>531</v>
      </c>
      <c r="M114" s="218" t="s">
        <v>2296</v>
      </c>
      <c r="N114" s="218" t="s">
        <v>2281</v>
      </c>
      <c r="O114" s="217" t="s">
        <v>2297</v>
      </c>
    </row>
    <row r="115" spans="2:15" x14ac:dyDescent="0.25">
      <c r="B115" s="76">
        <v>41</v>
      </c>
      <c r="C115" s="217" t="s">
        <v>2188</v>
      </c>
      <c r="D115" s="217" t="s">
        <v>1833</v>
      </c>
      <c r="E115" s="152">
        <v>9.5532407407407413E-2</v>
      </c>
      <c r="F115" s="218" t="s">
        <v>362</v>
      </c>
      <c r="G115" s="286">
        <v>46</v>
      </c>
      <c r="H115" s="217" t="s">
        <v>472</v>
      </c>
      <c r="I115" s="218" t="s">
        <v>83</v>
      </c>
      <c r="J115" s="218" t="s">
        <v>291</v>
      </c>
      <c r="K115" s="218" t="s">
        <v>531</v>
      </c>
      <c r="L115" s="218" t="s">
        <v>975</v>
      </c>
      <c r="M115" s="218" t="s">
        <v>2309</v>
      </c>
      <c r="N115" s="218" t="s">
        <v>2303</v>
      </c>
      <c r="O115" s="217" t="s">
        <v>2310</v>
      </c>
    </row>
    <row r="116" spans="2:15" x14ac:dyDescent="0.25">
      <c r="B116" s="76">
        <v>127</v>
      </c>
      <c r="C116" s="217" t="s">
        <v>2158</v>
      </c>
      <c r="D116" s="217" t="s">
        <v>2174</v>
      </c>
      <c r="E116" s="152">
        <v>8.8587962962962966E-2</v>
      </c>
      <c r="F116" s="218" t="s">
        <v>575</v>
      </c>
      <c r="G116" s="286">
        <v>46</v>
      </c>
      <c r="H116" s="217" t="s">
        <v>469</v>
      </c>
      <c r="I116" s="218" t="s">
        <v>83</v>
      </c>
      <c r="J116" s="218" t="s">
        <v>291</v>
      </c>
      <c r="K116" s="218" t="s">
        <v>531</v>
      </c>
      <c r="L116" s="218" t="s">
        <v>2283</v>
      </c>
      <c r="M116" s="218" t="s">
        <v>2554</v>
      </c>
      <c r="N116" s="218" t="s">
        <v>2541</v>
      </c>
      <c r="O116" s="217" t="s">
        <v>2555</v>
      </c>
    </row>
    <row r="117" spans="2:15" x14ac:dyDescent="0.25">
      <c r="B117" s="76">
        <v>186</v>
      </c>
      <c r="C117" s="217" t="s">
        <v>2174</v>
      </c>
      <c r="D117" s="217" t="s">
        <v>2165</v>
      </c>
      <c r="E117" s="152">
        <v>0.10783564814814815</v>
      </c>
      <c r="F117" s="218" t="s">
        <v>1134</v>
      </c>
      <c r="G117" s="286">
        <v>46</v>
      </c>
      <c r="H117" s="217" t="s">
        <v>2720</v>
      </c>
      <c r="I117" s="218" t="s">
        <v>83</v>
      </c>
      <c r="J117" s="218" t="s">
        <v>291</v>
      </c>
      <c r="K117" s="218" t="s">
        <v>531</v>
      </c>
      <c r="L117" s="218" t="s">
        <v>716</v>
      </c>
      <c r="M117" s="218" t="s">
        <v>2718</v>
      </c>
      <c r="N117" s="218" t="s">
        <v>2705</v>
      </c>
      <c r="O117" s="217" t="s">
        <v>2719</v>
      </c>
    </row>
    <row r="118" spans="2:15" x14ac:dyDescent="0.25">
      <c r="B118" s="76">
        <v>161</v>
      </c>
      <c r="C118" s="217" t="s">
        <v>1811</v>
      </c>
      <c r="D118" s="217" t="s">
        <v>1833</v>
      </c>
      <c r="E118" s="152">
        <v>0.10340277777777777</v>
      </c>
      <c r="F118" s="218" t="s">
        <v>1250</v>
      </c>
      <c r="G118" s="286">
        <v>47</v>
      </c>
      <c r="H118" s="217" t="s">
        <v>1252</v>
      </c>
      <c r="I118" s="218" t="s">
        <v>83</v>
      </c>
      <c r="J118" s="218" t="s">
        <v>291</v>
      </c>
      <c r="K118" s="218" t="s">
        <v>531</v>
      </c>
      <c r="L118" s="218" t="s">
        <v>1123</v>
      </c>
      <c r="M118" s="218" t="s">
        <v>2640</v>
      </c>
      <c r="N118" s="218" t="s">
        <v>2631</v>
      </c>
      <c r="O118" s="217" t="s">
        <v>2641</v>
      </c>
    </row>
    <row r="119" spans="2:15" x14ac:dyDescent="0.25">
      <c r="B119" s="76">
        <v>180</v>
      </c>
      <c r="C119" s="217" t="s">
        <v>2180</v>
      </c>
      <c r="D119" s="217" t="s">
        <v>2188</v>
      </c>
      <c r="E119" s="152">
        <v>0.10840277777777778</v>
      </c>
      <c r="F119" s="218" t="s">
        <v>2698</v>
      </c>
      <c r="G119" s="286">
        <v>47</v>
      </c>
      <c r="H119" s="217" t="s">
        <v>2700</v>
      </c>
      <c r="I119" s="218" t="s">
        <v>83</v>
      </c>
      <c r="J119" s="218" t="s">
        <v>291</v>
      </c>
      <c r="K119" s="218" t="s">
        <v>531</v>
      </c>
      <c r="L119" s="218" t="s">
        <v>915</v>
      </c>
      <c r="M119" s="218" t="s">
        <v>2697</v>
      </c>
      <c r="N119" s="218" t="s">
        <v>2677</v>
      </c>
      <c r="O119" s="217" t="s">
        <v>2699</v>
      </c>
    </row>
    <row r="120" spans="2:15" x14ac:dyDescent="0.25">
      <c r="B120" s="76">
        <v>39</v>
      </c>
      <c r="C120" s="217" t="s">
        <v>1811</v>
      </c>
      <c r="D120" s="217" t="s">
        <v>2174</v>
      </c>
      <c r="E120" s="152">
        <v>0.10787037037037038</v>
      </c>
      <c r="F120" s="218" t="s">
        <v>2229</v>
      </c>
      <c r="G120" s="286">
        <v>48</v>
      </c>
      <c r="H120" s="217" t="s">
        <v>2231</v>
      </c>
      <c r="I120" s="218" t="s">
        <v>83</v>
      </c>
      <c r="J120" s="218" t="s">
        <v>291</v>
      </c>
      <c r="K120" s="218" t="s">
        <v>915</v>
      </c>
      <c r="L120" s="218" t="s">
        <v>1044</v>
      </c>
      <c r="M120" s="218" t="s">
        <v>2305</v>
      </c>
      <c r="N120" s="218" t="s">
        <v>2303</v>
      </c>
      <c r="O120" s="217" t="s">
        <v>2306</v>
      </c>
    </row>
    <row r="121" spans="2:15" x14ac:dyDescent="0.25">
      <c r="B121" s="76">
        <v>95</v>
      </c>
      <c r="C121" s="217" t="s">
        <v>1811</v>
      </c>
      <c r="D121" s="217" t="s">
        <v>2174</v>
      </c>
      <c r="E121" s="152">
        <v>0.11290509259259258</v>
      </c>
      <c r="F121" s="218" t="s">
        <v>2379</v>
      </c>
      <c r="G121" s="286">
        <v>48</v>
      </c>
      <c r="H121" s="217" t="s">
        <v>289</v>
      </c>
      <c r="I121" s="218" t="s">
        <v>83</v>
      </c>
      <c r="J121" s="218" t="s">
        <v>291</v>
      </c>
      <c r="K121" s="218" t="s">
        <v>1307</v>
      </c>
      <c r="L121" s="218" t="s">
        <v>588</v>
      </c>
      <c r="M121" s="218" t="s">
        <v>2466</v>
      </c>
      <c r="N121" s="218" t="s">
        <v>2449</v>
      </c>
      <c r="O121" s="217" t="s">
        <v>2467</v>
      </c>
    </row>
    <row r="122" spans="2:15" x14ac:dyDescent="0.25">
      <c r="B122" s="76">
        <v>106</v>
      </c>
      <c r="C122" s="217" t="s">
        <v>2188</v>
      </c>
      <c r="D122" s="217" t="s">
        <v>2158</v>
      </c>
      <c r="E122" s="152">
        <v>9.3645833333333331E-2</v>
      </c>
      <c r="F122" s="218" t="s">
        <v>2417</v>
      </c>
      <c r="G122" s="286">
        <v>48</v>
      </c>
      <c r="H122" s="217" t="s">
        <v>2419</v>
      </c>
      <c r="I122" s="218" t="s">
        <v>83</v>
      </c>
      <c r="J122" s="218" t="s">
        <v>291</v>
      </c>
      <c r="K122" s="218" t="s">
        <v>707</v>
      </c>
      <c r="L122" s="218" t="s">
        <v>531</v>
      </c>
      <c r="M122" s="218" t="s">
        <v>2490</v>
      </c>
      <c r="N122" s="218" t="s">
        <v>2491</v>
      </c>
      <c r="O122" s="217" t="s">
        <v>2492</v>
      </c>
    </row>
    <row r="123" spans="2:15" x14ac:dyDescent="0.25">
      <c r="B123" s="76">
        <v>52</v>
      </c>
      <c r="C123" s="217" t="s">
        <v>2174</v>
      </c>
      <c r="D123" s="217" t="s">
        <v>2171</v>
      </c>
      <c r="E123" s="152">
        <v>9.4166666666666662E-2</v>
      </c>
      <c r="F123" s="218" t="s">
        <v>1550</v>
      </c>
      <c r="G123" s="286">
        <v>49</v>
      </c>
      <c r="H123" s="217" t="s">
        <v>283</v>
      </c>
      <c r="I123" s="218" t="s">
        <v>83</v>
      </c>
      <c r="J123" s="218" t="s">
        <v>291</v>
      </c>
      <c r="K123" s="218" t="s">
        <v>975</v>
      </c>
      <c r="L123" s="218" t="s">
        <v>531</v>
      </c>
      <c r="M123" s="218" t="s">
        <v>2337</v>
      </c>
      <c r="N123" s="218" t="s">
        <v>2325</v>
      </c>
      <c r="O123" s="217" t="s">
        <v>2338</v>
      </c>
    </row>
    <row r="124" spans="2:15" x14ac:dyDescent="0.25">
      <c r="B124" s="76">
        <v>59</v>
      </c>
      <c r="C124" s="217" t="s">
        <v>2171</v>
      </c>
      <c r="D124" s="217" t="s">
        <v>2188</v>
      </c>
      <c r="E124" s="152">
        <v>0.10841435185185185</v>
      </c>
      <c r="F124" s="218" t="s">
        <v>616</v>
      </c>
      <c r="G124" s="286">
        <v>49</v>
      </c>
      <c r="H124" s="217" t="s">
        <v>618</v>
      </c>
      <c r="I124" s="218" t="s">
        <v>83</v>
      </c>
      <c r="J124" s="218" t="s">
        <v>291</v>
      </c>
      <c r="K124" s="218" t="s">
        <v>1655</v>
      </c>
      <c r="L124" s="218" t="s">
        <v>531</v>
      </c>
      <c r="M124" s="218" t="s">
        <v>2358</v>
      </c>
      <c r="N124" s="218" t="s">
        <v>2348</v>
      </c>
      <c r="O124" s="217" t="s">
        <v>2359</v>
      </c>
    </row>
    <row r="125" spans="2:15" x14ac:dyDescent="0.25">
      <c r="B125" s="76">
        <v>61</v>
      </c>
      <c r="C125" s="217" t="s">
        <v>1833</v>
      </c>
      <c r="D125" s="217" t="s">
        <v>2180</v>
      </c>
      <c r="E125" s="152">
        <v>9.3379629629629632E-2</v>
      </c>
      <c r="F125" s="218" t="s">
        <v>965</v>
      </c>
      <c r="G125" s="286">
        <v>49</v>
      </c>
      <c r="H125" s="217" t="s">
        <v>967</v>
      </c>
      <c r="I125" s="218" t="s">
        <v>83</v>
      </c>
      <c r="J125" s="218" t="s">
        <v>291</v>
      </c>
      <c r="K125" s="218" t="s">
        <v>2363</v>
      </c>
      <c r="L125" s="218" t="s">
        <v>531</v>
      </c>
      <c r="M125" s="218" t="s">
        <v>2364</v>
      </c>
      <c r="N125" s="218" t="s">
        <v>2348</v>
      </c>
      <c r="O125" s="217" t="s">
        <v>2365</v>
      </c>
    </row>
    <row r="126" spans="2:15" x14ac:dyDescent="0.25">
      <c r="B126" s="76">
        <v>142</v>
      </c>
      <c r="C126" s="217" t="s">
        <v>1811</v>
      </c>
      <c r="D126" s="217" t="s">
        <v>2165</v>
      </c>
      <c r="E126" s="152">
        <v>0.12545138888888888</v>
      </c>
      <c r="F126" s="218" t="s">
        <v>2511</v>
      </c>
      <c r="G126" s="286">
        <v>49</v>
      </c>
      <c r="H126" s="217" t="s">
        <v>2513</v>
      </c>
      <c r="I126" s="218" t="s">
        <v>83</v>
      </c>
      <c r="J126" s="218" t="s">
        <v>291</v>
      </c>
      <c r="K126" s="218" t="s">
        <v>531</v>
      </c>
      <c r="L126" s="218" t="s">
        <v>595</v>
      </c>
      <c r="M126" s="218" t="s">
        <v>2597</v>
      </c>
      <c r="N126" s="218" t="s">
        <v>2595</v>
      </c>
      <c r="O126" s="217" t="s">
        <v>2598</v>
      </c>
    </row>
    <row r="127" spans="2:15" x14ac:dyDescent="0.25">
      <c r="B127" s="76">
        <v>194</v>
      </c>
      <c r="C127" s="217" t="s">
        <v>2180</v>
      </c>
      <c r="D127" s="217" t="s">
        <v>2171</v>
      </c>
      <c r="E127" s="152">
        <v>0.10519675925925925</v>
      </c>
      <c r="F127" s="218" t="s">
        <v>1889</v>
      </c>
      <c r="G127" s="286">
        <v>49</v>
      </c>
      <c r="H127" s="217" t="s">
        <v>1891</v>
      </c>
      <c r="I127" s="218" t="s">
        <v>83</v>
      </c>
      <c r="J127" s="218" t="s">
        <v>291</v>
      </c>
      <c r="K127" s="218" t="s">
        <v>531</v>
      </c>
      <c r="L127" s="218" t="s">
        <v>2283</v>
      </c>
      <c r="M127" s="218" t="s">
        <v>2746</v>
      </c>
      <c r="N127" s="218" t="s">
        <v>2735</v>
      </c>
      <c r="O127" s="217" t="s">
        <v>2747</v>
      </c>
    </row>
    <row r="128" spans="2:15" x14ac:dyDescent="0.25">
      <c r="B128" s="76">
        <v>20</v>
      </c>
      <c r="C128" s="217" t="s">
        <v>2188</v>
      </c>
      <c r="D128" s="217" t="s">
        <v>1811</v>
      </c>
      <c r="E128" s="152">
        <v>0.11593750000000001</v>
      </c>
      <c r="F128" s="218" t="s">
        <v>575</v>
      </c>
      <c r="G128" s="286">
        <v>50</v>
      </c>
      <c r="H128" s="217" t="s">
        <v>469</v>
      </c>
      <c r="I128" s="218" t="s">
        <v>83</v>
      </c>
      <c r="J128" s="218" t="s">
        <v>291</v>
      </c>
      <c r="K128" s="218" t="s">
        <v>1300</v>
      </c>
      <c r="L128" s="218" t="s">
        <v>1291</v>
      </c>
      <c r="M128" s="218" t="s">
        <v>2253</v>
      </c>
      <c r="N128" s="218" t="s">
        <v>2235</v>
      </c>
      <c r="O128" s="217" t="s">
        <v>2254</v>
      </c>
    </row>
    <row r="129" spans="2:15" x14ac:dyDescent="0.25">
      <c r="B129" s="76">
        <v>62</v>
      </c>
      <c r="C129" s="217" t="s">
        <v>2188</v>
      </c>
      <c r="D129" s="217" t="s">
        <v>2174</v>
      </c>
      <c r="E129" s="152">
        <v>0.10934027777777777</v>
      </c>
      <c r="F129" s="218" t="s">
        <v>560</v>
      </c>
      <c r="G129" s="286">
        <v>50</v>
      </c>
      <c r="H129" s="217" t="s">
        <v>1242</v>
      </c>
      <c r="I129" s="218" t="s">
        <v>83</v>
      </c>
      <c r="J129" s="218" t="s">
        <v>291</v>
      </c>
      <c r="K129" s="218" t="s">
        <v>531</v>
      </c>
      <c r="L129" s="218" t="s">
        <v>595</v>
      </c>
      <c r="M129" s="218" t="s">
        <v>2366</v>
      </c>
      <c r="N129" s="218" t="s">
        <v>2348</v>
      </c>
      <c r="O129" s="217" t="s">
        <v>2367</v>
      </c>
    </row>
    <row r="130" spans="2:15" x14ac:dyDescent="0.25">
      <c r="B130" s="76">
        <v>87</v>
      </c>
      <c r="C130" s="217" t="s">
        <v>2188</v>
      </c>
      <c r="D130" s="217" t="s">
        <v>2171</v>
      </c>
      <c r="E130" s="152">
        <v>0.10988425925925926</v>
      </c>
      <c r="F130" s="218" t="s">
        <v>2444</v>
      </c>
      <c r="G130" s="286">
        <v>50</v>
      </c>
      <c r="H130" s="217" t="s">
        <v>2446</v>
      </c>
      <c r="I130" s="218" t="s">
        <v>83</v>
      </c>
      <c r="J130" s="218" t="s">
        <v>291</v>
      </c>
      <c r="K130" s="218" t="s">
        <v>531</v>
      </c>
      <c r="L130" s="218" t="s">
        <v>1307</v>
      </c>
      <c r="M130" s="218" t="s">
        <v>2443</v>
      </c>
      <c r="N130" s="218" t="s">
        <v>2423</v>
      </c>
      <c r="O130" s="217" t="s">
        <v>2445</v>
      </c>
    </row>
    <row r="131" spans="2:15" x14ac:dyDescent="0.25">
      <c r="B131" s="76">
        <v>1</v>
      </c>
      <c r="C131" s="217" t="s">
        <v>2158</v>
      </c>
      <c r="D131" s="217" t="s">
        <v>1833</v>
      </c>
      <c r="E131" s="152">
        <v>0.10679398148148149</v>
      </c>
      <c r="F131" s="218" t="s">
        <v>274</v>
      </c>
      <c r="G131" s="286">
        <v>51</v>
      </c>
      <c r="H131" s="217" t="s">
        <v>620</v>
      </c>
      <c r="I131" s="218" t="s">
        <v>83</v>
      </c>
      <c r="J131" s="218" t="s">
        <v>291</v>
      </c>
      <c r="K131" s="218" t="s">
        <v>531</v>
      </c>
      <c r="L131" s="218" t="s">
        <v>716</v>
      </c>
      <c r="M131" s="218" t="s">
        <v>2194</v>
      </c>
      <c r="N131" s="218" t="s">
        <v>2195</v>
      </c>
      <c r="O131" s="217" t="s">
        <v>2196</v>
      </c>
    </row>
    <row r="132" spans="2:15" x14ac:dyDescent="0.25">
      <c r="B132" s="76">
        <v>85</v>
      </c>
      <c r="C132" s="217" t="s">
        <v>1833</v>
      </c>
      <c r="D132" s="217" t="s">
        <v>2158</v>
      </c>
      <c r="E132" s="152">
        <v>9.8101851851851843E-2</v>
      </c>
      <c r="F132" s="218" t="s">
        <v>2351</v>
      </c>
      <c r="G132" s="286">
        <v>51</v>
      </c>
      <c r="H132" s="217" t="s">
        <v>2353</v>
      </c>
      <c r="I132" s="218" t="s">
        <v>83</v>
      </c>
      <c r="J132" s="218" t="s">
        <v>291</v>
      </c>
      <c r="K132" s="218" t="s">
        <v>2438</v>
      </c>
      <c r="L132" s="218" t="s">
        <v>531</v>
      </c>
      <c r="M132" s="218" t="s">
        <v>2439</v>
      </c>
      <c r="N132" s="218" t="s">
        <v>2423</v>
      </c>
      <c r="O132" s="217" t="s">
        <v>2440</v>
      </c>
    </row>
    <row r="133" spans="2:15" x14ac:dyDescent="0.25">
      <c r="B133" s="76">
        <v>97</v>
      </c>
      <c r="C133" s="217" t="s">
        <v>2188</v>
      </c>
      <c r="D133" s="217" t="s">
        <v>1833</v>
      </c>
      <c r="E133" s="152">
        <v>0.10378472222222222</v>
      </c>
      <c r="F133" s="218" t="s">
        <v>1520</v>
      </c>
      <c r="G133" s="286">
        <v>51</v>
      </c>
      <c r="H133" s="217" t="s">
        <v>2387</v>
      </c>
      <c r="I133" s="218" t="s">
        <v>83</v>
      </c>
      <c r="J133" s="218" t="s">
        <v>291</v>
      </c>
      <c r="K133" s="218" t="s">
        <v>531</v>
      </c>
      <c r="L133" s="218" t="s">
        <v>2363</v>
      </c>
      <c r="M133" s="218" t="s">
        <v>2470</v>
      </c>
      <c r="N133" s="218" t="s">
        <v>2471</v>
      </c>
      <c r="O133" s="217" t="s">
        <v>2472</v>
      </c>
    </row>
    <row r="134" spans="2:15" x14ac:dyDescent="0.25">
      <c r="B134" s="76">
        <v>133</v>
      </c>
      <c r="C134" s="217" t="s">
        <v>1833</v>
      </c>
      <c r="D134" s="217" t="s">
        <v>1811</v>
      </c>
      <c r="E134" s="152">
        <v>0.11947916666666665</v>
      </c>
      <c r="F134" s="218" t="s">
        <v>1250</v>
      </c>
      <c r="G134" s="286">
        <v>51</v>
      </c>
      <c r="H134" s="217" t="s">
        <v>1252</v>
      </c>
      <c r="I134" s="218" t="s">
        <v>83</v>
      </c>
      <c r="J134" s="218" t="s">
        <v>291</v>
      </c>
      <c r="K134" s="218" t="s">
        <v>2438</v>
      </c>
      <c r="L134" s="218" t="s">
        <v>531</v>
      </c>
      <c r="M134" s="218" t="s">
        <v>2573</v>
      </c>
      <c r="N134" s="218" t="s">
        <v>2571</v>
      </c>
      <c r="O134" s="217" t="s">
        <v>2574</v>
      </c>
    </row>
    <row r="135" spans="2:15" x14ac:dyDescent="0.25">
      <c r="B135" s="76">
        <v>165</v>
      </c>
      <c r="C135" s="217" t="s">
        <v>1833</v>
      </c>
      <c r="D135" s="217" t="s">
        <v>2174</v>
      </c>
      <c r="E135" s="152">
        <v>9.0081018518518519E-2</v>
      </c>
      <c r="F135" s="218" t="s">
        <v>1564</v>
      </c>
      <c r="G135" s="286">
        <v>51</v>
      </c>
      <c r="H135" s="217" t="s">
        <v>1983</v>
      </c>
      <c r="I135" s="218" t="s">
        <v>83</v>
      </c>
      <c r="J135" s="218" t="s">
        <v>291</v>
      </c>
      <c r="K135" s="218" t="s">
        <v>707</v>
      </c>
      <c r="L135" s="218" t="s">
        <v>531</v>
      </c>
      <c r="M135" s="218" t="s">
        <v>2648</v>
      </c>
      <c r="N135" s="218" t="s">
        <v>2631</v>
      </c>
      <c r="O135" s="217" t="s">
        <v>2649</v>
      </c>
    </row>
    <row r="136" spans="2:15" x14ac:dyDescent="0.25">
      <c r="B136" s="76">
        <v>209</v>
      </c>
      <c r="C136" s="217" t="s">
        <v>2188</v>
      </c>
      <c r="D136" s="217" t="s">
        <v>1833</v>
      </c>
      <c r="E136" s="152">
        <v>0.11267361111111111</v>
      </c>
      <c r="F136" s="218" t="s">
        <v>1086</v>
      </c>
      <c r="G136" s="286">
        <v>51</v>
      </c>
      <c r="H136" s="217" t="s">
        <v>2703</v>
      </c>
      <c r="I136" s="218" t="s">
        <v>83</v>
      </c>
      <c r="J136" s="218" t="s">
        <v>291</v>
      </c>
      <c r="K136" s="218" t="s">
        <v>707</v>
      </c>
      <c r="L136" s="218" t="s">
        <v>595</v>
      </c>
      <c r="M136" s="218" t="s">
        <v>2784</v>
      </c>
      <c r="N136" s="218" t="s">
        <v>2778</v>
      </c>
      <c r="O136" s="217" t="s">
        <v>2785</v>
      </c>
    </row>
    <row r="137" spans="2:15" x14ac:dyDescent="0.25">
      <c r="B137" s="76">
        <v>32</v>
      </c>
      <c r="C137" s="217" t="s">
        <v>2180</v>
      </c>
      <c r="D137" s="217" t="s">
        <v>2174</v>
      </c>
      <c r="E137" s="152">
        <v>0.11398148148148148</v>
      </c>
      <c r="F137" s="218" t="s">
        <v>1610</v>
      </c>
      <c r="G137" s="286">
        <v>53</v>
      </c>
      <c r="H137" s="217" t="s">
        <v>502</v>
      </c>
      <c r="I137" s="218" t="s">
        <v>83</v>
      </c>
      <c r="J137" s="218" t="s">
        <v>291</v>
      </c>
      <c r="K137" s="218" t="s">
        <v>531</v>
      </c>
      <c r="L137" s="218" t="s">
        <v>1172</v>
      </c>
      <c r="M137" s="218" t="s">
        <v>2286</v>
      </c>
      <c r="N137" s="218" t="s">
        <v>2281</v>
      </c>
      <c r="O137" s="217" t="s">
        <v>2287</v>
      </c>
    </row>
    <row r="138" spans="2:15" x14ac:dyDescent="0.25">
      <c r="B138" s="76">
        <v>76</v>
      </c>
      <c r="C138" s="217" t="s">
        <v>2188</v>
      </c>
      <c r="D138" s="217" t="s">
        <v>1811</v>
      </c>
      <c r="E138" s="152">
        <v>0.11394675925925928</v>
      </c>
      <c r="F138" s="218" t="s">
        <v>2403</v>
      </c>
      <c r="G138" s="286">
        <v>53</v>
      </c>
      <c r="H138" s="217" t="s">
        <v>2405</v>
      </c>
      <c r="I138" s="218" t="s">
        <v>83</v>
      </c>
      <c r="J138" s="218" t="s">
        <v>291</v>
      </c>
      <c r="K138" s="218" t="s">
        <v>531</v>
      </c>
      <c r="L138" s="218" t="s">
        <v>709</v>
      </c>
      <c r="M138" s="218" t="s">
        <v>2410</v>
      </c>
      <c r="N138" s="218" t="s">
        <v>2393</v>
      </c>
      <c r="O138" s="217" t="s">
        <v>2411</v>
      </c>
    </row>
    <row r="139" spans="2:15" x14ac:dyDescent="0.25">
      <c r="B139" s="76">
        <v>72</v>
      </c>
      <c r="C139" s="217" t="s">
        <v>2165</v>
      </c>
      <c r="D139" s="217" t="s">
        <v>2171</v>
      </c>
      <c r="E139" s="152">
        <v>0.11295138888888889</v>
      </c>
      <c r="F139" s="218" t="s">
        <v>1204</v>
      </c>
      <c r="G139" s="286">
        <v>54</v>
      </c>
      <c r="H139" s="217" t="s">
        <v>1206</v>
      </c>
      <c r="I139" s="218" t="s">
        <v>83</v>
      </c>
      <c r="J139" s="218" t="s">
        <v>291</v>
      </c>
      <c r="K139" s="218" t="s">
        <v>707</v>
      </c>
      <c r="L139" s="218" t="s">
        <v>531</v>
      </c>
      <c r="M139" s="218" t="s">
        <v>2397</v>
      </c>
      <c r="N139" s="218" t="s">
        <v>2393</v>
      </c>
      <c r="O139" s="217" t="s">
        <v>2398</v>
      </c>
    </row>
    <row r="140" spans="2:15" x14ac:dyDescent="0.25">
      <c r="B140" s="76">
        <v>104</v>
      </c>
      <c r="C140" s="217" t="s">
        <v>1811</v>
      </c>
      <c r="D140" s="217" t="s">
        <v>2188</v>
      </c>
      <c r="E140" s="152">
        <v>0.12393518518518519</v>
      </c>
      <c r="F140" s="218" t="s">
        <v>2403</v>
      </c>
      <c r="G140" s="286">
        <v>54</v>
      </c>
      <c r="H140" s="217" t="s">
        <v>2405</v>
      </c>
      <c r="I140" s="218" t="s">
        <v>83</v>
      </c>
      <c r="J140" s="218" t="s">
        <v>291</v>
      </c>
      <c r="K140" s="218" t="s">
        <v>1986</v>
      </c>
      <c r="L140" s="218" t="s">
        <v>1291</v>
      </c>
      <c r="M140" s="218" t="s">
        <v>2486</v>
      </c>
      <c r="N140" s="218" t="s">
        <v>2471</v>
      </c>
      <c r="O140" s="217" t="s">
        <v>2487</v>
      </c>
    </row>
    <row r="141" spans="2:15" x14ac:dyDescent="0.25">
      <c r="B141" s="76">
        <v>150</v>
      </c>
      <c r="C141" s="217" t="s">
        <v>2158</v>
      </c>
      <c r="D141" s="217" t="s">
        <v>2171</v>
      </c>
      <c r="E141" s="152">
        <v>0.11180555555555556</v>
      </c>
      <c r="F141" s="218" t="s">
        <v>274</v>
      </c>
      <c r="G141" s="286">
        <v>54</v>
      </c>
      <c r="H141" s="217" t="s">
        <v>620</v>
      </c>
      <c r="I141" s="218" t="s">
        <v>83</v>
      </c>
      <c r="J141" s="218" t="s">
        <v>291</v>
      </c>
      <c r="K141" s="218" t="s">
        <v>531</v>
      </c>
      <c r="L141" s="218" t="s">
        <v>1291</v>
      </c>
      <c r="M141" s="218" t="s">
        <v>2616</v>
      </c>
      <c r="N141" s="218" t="s">
        <v>2611</v>
      </c>
      <c r="O141" s="217" t="s">
        <v>2617</v>
      </c>
    </row>
    <row r="142" spans="2:15" x14ac:dyDescent="0.25">
      <c r="B142" s="76">
        <v>162</v>
      </c>
      <c r="C142" s="217" t="s">
        <v>2188</v>
      </c>
      <c r="D142" s="217" t="s">
        <v>2158</v>
      </c>
      <c r="E142" s="152">
        <v>9.9687499999999998E-2</v>
      </c>
      <c r="F142" s="218" t="s">
        <v>1601</v>
      </c>
      <c r="G142" s="286">
        <v>54</v>
      </c>
      <c r="H142" s="217" t="s">
        <v>499</v>
      </c>
      <c r="I142" s="218" t="s">
        <v>83</v>
      </c>
      <c r="J142" s="218" t="s">
        <v>291</v>
      </c>
      <c r="K142" s="218" t="s">
        <v>707</v>
      </c>
      <c r="L142" s="218" t="s">
        <v>531</v>
      </c>
      <c r="M142" s="218" t="s">
        <v>2642</v>
      </c>
      <c r="N142" s="218" t="s">
        <v>2631</v>
      </c>
      <c r="O142" s="217" t="s">
        <v>2643</v>
      </c>
    </row>
    <row r="143" spans="2:15" x14ac:dyDescent="0.25">
      <c r="B143" s="76">
        <v>219</v>
      </c>
      <c r="C143" s="217" t="s">
        <v>2180</v>
      </c>
      <c r="D143" s="217" t="s">
        <v>2165</v>
      </c>
      <c r="E143" s="152">
        <v>0.11623842592592593</v>
      </c>
      <c r="F143" s="218" t="s">
        <v>565</v>
      </c>
      <c r="G143" s="286">
        <v>54</v>
      </c>
      <c r="H143" s="217" t="s">
        <v>567</v>
      </c>
      <c r="I143" s="218" t="s">
        <v>83</v>
      </c>
      <c r="J143" s="218" t="s">
        <v>291</v>
      </c>
      <c r="K143" s="218" t="s">
        <v>531</v>
      </c>
      <c r="L143" s="218" t="s">
        <v>2049</v>
      </c>
      <c r="M143" s="218" t="s">
        <v>2810</v>
      </c>
      <c r="N143" s="218" t="s">
        <v>2799</v>
      </c>
      <c r="O143" s="217" t="s">
        <v>2811</v>
      </c>
    </row>
    <row r="144" spans="2:15" x14ac:dyDescent="0.25">
      <c r="B144" s="76">
        <v>94</v>
      </c>
      <c r="C144" s="217" t="s">
        <v>2158</v>
      </c>
      <c r="D144" s="217" t="s">
        <v>2171</v>
      </c>
      <c r="E144" s="152">
        <v>9.6817129629629628E-2</v>
      </c>
      <c r="F144" s="218" t="s">
        <v>2209</v>
      </c>
      <c r="G144" s="286">
        <v>55</v>
      </c>
      <c r="H144" s="217" t="s">
        <v>2211</v>
      </c>
      <c r="I144" s="218" t="s">
        <v>83</v>
      </c>
      <c r="J144" s="218" t="s">
        <v>291</v>
      </c>
      <c r="K144" s="218" t="s">
        <v>531</v>
      </c>
      <c r="L144" s="218" t="s">
        <v>1291</v>
      </c>
      <c r="M144" s="218" t="s">
        <v>2464</v>
      </c>
      <c r="N144" s="218" t="s">
        <v>2449</v>
      </c>
      <c r="O144" s="217" t="s">
        <v>2465</v>
      </c>
    </row>
    <row r="145" spans="2:15" x14ac:dyDescent="0.25">
      <c r="B145" s="76">
        <v>200</v>
      </c>
      <c r="C145" s="217" t="s">
        <v>2180</v>
      </c>
      <c r="D145" s="217" t="s">
        <v>2174</v>
      </c>
      <c r="E145" s="152">
        <v>0.11811342592592593</v>
      </c>
      <c r="F145" s="218" t="s">
        <v>2222</v>
      </c>
      <c r="G145" s="286">
        <v>55</v>
      </c>
      <c r="H145" s="217" t="s">
        <v>2224</v>
      </c>
      <c r="I145" s="218" t="s">
        <v>83</v>
      </c>
      <c r="J145" s="218" t="s">
        <v>291</v>
      </c>
      <c r="K145" s="218" t="s">
        <v>531</v>
      </c>
      <c r="L145" s="218" t="s">
        <v>531</v>
      </c>
      <c r="M145" s="218" t="s">
        <v>2763</v>
      </c>
      <c r="N145" s="218" t="s">
        <v>2759</v>
      </c>
      <c r="O145" s="217" t="s">
        <v>2764</v>
      </c>
    </row>
    <row r="146" spans="2:15" x14ac:dyDescent="0.25">
      <c r="B146" s="76">
        <v>102</v>
      </c>
      <c r="C146" s="217" t="s">
        <v>2165</v>
      </c>
      <c r="D146" s="217" t="s">
        <v>2174</v>
      </c>
      <c r="E146" s="152">
        <v>0.11857638888888888</v>
      </c>
      <c r="F146" s="218" t="s">
        <v>2403</v>
      </c>
      <c r="G146" s="286">
        <v>56</v>
      </c>
      <c r="H146" s="217" t="s">
        <v>2405</v>
      </c>
      <c r="I146" s="218" t="s">
        <v>83</v>
      </c>
      <c r="J146" s="218" t="s">
        <v>291</v>
      </c>
      <c r="K146" s="218" t="s">
        <v>1123</v>
      </c>
      <c r="L146" s="218" t="s">
        <v>707</v>
      </c>
      <c r="M146" s="218" t="s">
        <v>2482</v>
      </c>
      <c r="N146" s="218" t="s">
        <v>2471</v>
      </c>
      <c r="O146" s="217" t="s">
        <v>2483</v>
      </c>
    </row>
    <row r="147" spans="2:15" x14ac:dyDescent="0.25">
      <c r="B147" s="76">
        <v>183</v>
      </c>
      <c r="C147" s="217" t="s">
        <v>2158</v>
      </c>
      <c r="D147" s="217" t="s">
        <v>2174</v>
      </c>
      <c r="E147" s="152">
        <v>0.10782407407407407</v>
      </c>
      <c r="F147" s="218" t="s">
        <v>2708</v>
      </c>
      <c r="G147" s="286">
        <v>56</v>
      </c>
      <c r="H147" s="217" t="s">
        <v>2710</v>
      </c>
      <c r="I147" s="218" t="s">
        <v>83</v>
      </c>
      <c r="J147" s="218" t="s">
        <v>291</v>
      </c>
      <c r="K147" s="218" t="s">
        <v>531</v>
      </c>
      <c r="L147" s="218" t="s">
        <v>707</v>
      </c>
      <c r="M147" s="218" t="s">
        <v>2707</v>
      </c>
      <c r="N147" s="218" t="s">
        <v>2705</v>
      </c>
      <c r="O147" s="217" t="s">
        <v>2709</v>
      </c>
    </row>
    <row r="148" spans="2:15" x14ac:dyDescent="0.25">
      <c r="B148" s="76">
        <v>118</v>
      </c>
      <c r="C148" s="217" t="s">
        <v>2188</v>
      </c>
      <c r="D148" s="217" t="s">
        <v>2174</v>
      </c>
      <c r="E148" s="152">
        <v>0.11638888888888889</v>
      </c>
      <c r="F148" s="218" t="s">
        <v>1913</v>
      </c>
      <c r="G148" s="286">
        <v>57</v>
      </c>
      <c r="H148" s="217" t="s">
        <v>1915</v>
      </c>
      <c r="I148" s="218" t="s">
        <v>83</v>
      </c>
      <c r="J148" s="218" t="s">
        <v>291</v>
      </c>
      <c r="K148" s="218" t="s">
        <v>531</v>
      </c>
      <c r="L148" s="218" t="s">
        <v>531</v>
      </c>
      <c r="M148" s="218" t="s">
        <v>2525</v>
      </c>
      <c r="N148" s="218" t="s">
        <v>2515</v>
      </c>
      <c r="O148" s="217" t="s">
        <v>2526</v>
      </c>
    </row>
    <row r="149" spans="2:15" x14ac:dyDescent="0.25">
      <c r="B149" s="76">
        <v>198</v>
      </c>
      <c r="C149" s="217" t="s">
        <v>1811</v>
      </c>
      <c r="D149" s="217" t="s">
        <v>2165</v>
      </c>
      <c r="E149" s="152">
        <v>0.12942129629629631</v>
      </c>
      <c r="F149" s="218" t="s">
        <v>1876</v>
      </c>
      <c r="G149" s="286">
        <v>57</v>
      </c>
      <c r="H149" s="217" t="s">
        <v>1894</v>
      </c>
      <c r="I149" s="218" t="s">
        <v>83</v>
      </c>
      <c r="J149" s="218" t="s">
        <v>291</v>
      </c>
      <c r="K149" s="218" t="s">
        <v>1123</v>
      </c>
      <c r="L149" s="218" t="s">
        <v>707</v>
      </c>
      <c r="M149" s="218" t="s">
        <v>2758</v>
      </c>
      <c r="N149" s="218" t="s">
        <v>2759</v>
      </c>
      <c r="O149" s="217" t="s">
        <v>2760</v>
      </c>
    </row>
    <row r="150" spans="2:15" x14ac:dyDescent="0.25">
      <c r="B150" s="76">
        <v>80</v>
      </c>
      <c r="C150" s="217" t="s">
        <v>2171</v>
      </c>
      <c r="D150" s="217" t="s">
        <v>2174</v>
      </c>
      <c r="E150" s="152">
        <v>0.11664351851851852</v>
      </c>
      <c r="F150" s="218" t="s">
        <v>265</v>
      </c>
      <c r="G150" s="286">
        <v>58</v>
      </c>
      <c r="H150" s="217" t="s">
        <v>281</v>
      </c>
      <c r="I150" s="218" t="s">
        <v>83</v>
      </c>
      <c r="J150" s="218" t="s">
        <v>291</v>
      </c>
      <c r="K150" s="218" t="s">
        <v>531</v>
      </c>
      <c r="L150" s="218" t="s">
        <v>2425</v>
      </c>
      <c r="M150" s="218" t="s">
        <v>2426</v>
      </c>
      <c r="N150" s="218" t="s">
        <v>2423</v>
      </c>
      <c r="O150" s="217" t="s">
        <v>2427</v>
      </c>
    </row>
    <row r="151" spans="2:15" x14ac:dyDescent="0.25">
      <c r="B151" s="76">
        <v>172</v>
      </c>
      <c r="C151" s="217" t="s">
        <v>2174</v>
      </c>
      <c r="D151" s="217" t="s">
        <v>2180</v>
      </c>
      <c r="E151" s="152">
        <v>0.12126157407407408</v>
      </c>
      <c r="F151" s="218" t="s">
        <v>2222</v>
      </c>
      <c r="G151" s="286">
        <v>59</v>
      </c>
      <c r="H151" s="217" t="s">
        <v>2224</v>
      </c>
      <c r="I151" s="218" t="s">
        <v>83</v>
      </c>
      <c r="J151" s="218" t="s">
        <v>291</v>
      </c>
      <c r="K151" s="218" t="s">
        <v>709</v>
      </c>
      <c r="L151" s="218" t="s">
        <v>531</v>
      </c>
      <c r="M151" s="218" t="s">
        <v>2669</v>
      </c>
      <c r="N151" s="218" t="s">
        <v>2651</v>
      </c>
      <c r="O151" s="217" t="s">
        <v>2670</v>
      </c>
    </row>
    <row r="152" spans="2:15" x14ac:dyDescent="0.25">
      <c r="B152" s="76">
        <v>212</v>
      </c>
      <c r="C152" s="217" t="s">
        <v>2171</v>
      </c>
      <c r="D152" s="217" t="s">
        <v>2165</v>
      </c>
      <c r="E152" s="152">
        <v>0.12172453703703705</v>
      </c>
      <c r="F152" s="218" t="s">
        <v>1710</v>
      </c>
      <c r="G152" s="286">
        <v>59</v>
      </c>
      <c r="H152" s="217" t="s">
        <v>2713</v>
      </c>
      <c r="I152" s="218" t="s">
        <v>83</v>
      </c>
      <c r="J152" s="218" t="s">
        <v>291</v>
      </c>
      <c r="K152" s="218" t="s">
        <v>531</v>
      </c>
      <c r="L152" s="218" t="s">
        <v>531</v>
      </c>
      <c r="M152" s="218" t="s">
        <v>2792</v>
      </c>
      <c r="N152" s="218" t="s">
        <v>2778</v>
      </c>
      <c r="O152" s="217" t="s">
        <v>2793</v>
      </c>
    </row>
    <row r="153" spans="2:15" x14ac:dyDescent="0.25">
      <c r="B153" s="76">
        <v>28</v>
      </c>
      <c r="C153" s="217" t="s">
        <v>1811</v>
      </c>
      <c r="D153" s="217" t="s">
        <v>2158</v>
      </c>
      <c r="E153" s="152">
        <v>0.13604166666666667</v>
      </c>
      <c r="F153" s="218" t="s">
        <v>2275</v>
      </c>
      <c r="G153" s="286">
        <v>60</v>
      </c>
      <c r="H153" s="217" t="s">
        <v>2277</v>
      </c>
      <c r="I153" s="218" t="s">
        <v>83</v>
      </c>
      <c r="J153" s="218" t="s">
        <v>291</v>
      </c>
      <c r="K153" s="218" t="s">
        <v>1307</v>
      </c>
      <c r="L153" s="218" t="s">
        <v>531</v>
      </c>
      <c r="M153" s="218" t="s">
        <v>2274</v>
      </c>
      <c r="N153" s="218" t="s">
        <v>2258</v>
      </c>
      <c r="O153" s="217" t="s">
        <v>2276</v>
      </c>
    </row>
    <row r="154" spans="2:15" x14ac:dyDescent="0.25">
      <c r="B154" s="76">
        <v>69</v>
      </c>
      <c r="C154" s="217" t="s">
        <v>1833</v>
      </c>
      <c r="D154" s="217" t="s">
        <v>2188</v>
      </c>
      <c r="E154" s="152">
        <v>0.1190625</v>
      </c>
      <c r="F154" s="218" t="s">
        <v>1520</v>
      </c>
      <c r="G154" s="286">
        <v>60</v>
      </c>
      <c r="H154" s="217" t="s">
        <v>2387</v>
      </c>
      <c r="I154" s="218" t="s">
        <v>83</v>
      </c>
      <c r="J154" s="218" t="s">
        <v>291</v>
      </c>
      <c r="K154" s="218" t="s">
        <v>1380</v>
      </c>
      <c r="L154" s="218" t="s">
        <v>915</v>
      </c>
      <c r="M154" s="218" t="s">
        <v>2385</v>
      </c>
      <c r="N154" s="218" t="s">
        <v>2369</v>
      </c>
      <c r="O154" s="217" t="s">
        <v>2386</v>
      </c>
    </row>
    <row r="155" spans="2:15" x14ac:dyDescent="0.25">
      <c r="B155" s="76">
        <v>100</v>
      </c>
      <c r="C155" s="217" t="s">
        <v>2171</v>
      </c>
      <c r="D155" s="217" t="s">
        <v>2165</v>
      </c>
      <c r="E155" s="152">
        <v>0.11690972222222222</v>
      </c>
      <c r="F155" s="218" t="s">
        <v>1204</v>
      </c>
      <c r="G155" s="286">
        <v>60</v>
      </c>
      <c r="H155" s="217" t="s">
        <v>1206</v>
      </c>
      <c r="I155" s="218" t="s">
        <v>83</v>
      </c>
      <c r="J155" s="218" t="s">
        <v>291</v>
      </c>
      <c r="K155" s="218" t="s">
        <v>1291</v>
      </c>
      <c r="L155" s="218" t="s">
        <v>531</v>
      </c>
      <c r="M155" s="218" t="s">
        <v>2478</v>
      </c>
      <c r="N155" s="218" t="s">
        <v>2471</v>
      </c>
      <c r="O155" s="217" t="s">
        <v>2479</v>
      </c>
    </row>
    <row r="156" spans="2:15" x14ac:dyDescent="0.25">
      <c r="B156" s="76">
        <v>220</v>
      </c>
      <c r="C156" s="217" t="s">
        <v>2174</v>
      </c>
      <c r="D156" s="217" t="s">
        <v>2171</v>
      </c>
      <c r="E156" s="152">
        <v>0.12642361111111111</v>
      </c>
      <c r="F156" s="218" t="s">
        <v>2741</v>
      </c>
      <c r="G156" s="286">
        <v>60</v>
      </c>
      <c r="H156" s="217" t="s">
        <v>2743</v>
      </c>
      <c r="I156" s="218" t="s">
        <v>83</v>
      </c>
      <c r="J156" s="218" t="s">
        <v>291</v>
      </c>
      <c r="K156" s="218" t="s">
        <v>531</v>
      </c>
      <c r="L156" s="218" t="s">
        <v>1291</v>
      </c>
      <c r="M156" s="218" t="s">
        <v>2812</v>
      </c>
      <c r="N156" s="218" t="s">
        <v>2799</v>
      </c>
      <c r="O156" s="217" t="s">
        <v>2813</v>
      </c>
    </row>
    <row r="157" spans="2:15" x14ac:dyDescent="0.25">
      <c r="B157" s="76">
        <v>44</v>
      </c>
      <c r="C157" s="217" t="s">
        <v>2171</v>
      </c>
      <c r="D157" s="217" t="s">
        <v>2165</v>
      </c>
      <c r="E157" s="152">
        <v>0.12204861111111111</v>
      </c>
      <c r="F157" s="218" t="s">
        <v>269</v>
      </c>
      <c r="G157" s="286">
        <v>61</v>
      </c>
      <c r="H157" s="217" t="s">
        <v>2244</v>
      </c>
      <c r="I157" s="218" t="s">
        <v>83</v>
      </c>
      <c r="J157" s="218" t="s">
        <v>291</v>
      </c>
      <c r="K157" s="218" t="s">
        <v>662</v>
      </c>
      <c r="L157" s="218" t="s">
        <v>1986</v>
      </c>
      <c r="M157" s="218" t="s">
        <v>2315</v>
      </c>
      <c r="N157" s="218" t="s">
        <v>2303</v>
      </c>
      <c r="O157" s="217" t="s">
        <v>2316</v>
      </c>
    </row>
    <row r="158" spans="2:15" x14ac:dyDescent="0.25">
      <c r="B158" s="76">
        <v>93</v>
      </c>
      <c r="C158" s="217" t="s">
        <v>1833</v>
      </c>
      <c r="D158" s="217" t="s">
        <v>2165</v>
      </c>
      <c r="E158" s="152">
        <v>0.12510416666666666</v>
      </c>
      <c r="F158" s="218" t="s">
        <v>596</v>
      </c>
      <c r="G158" s="286">
        <v>61</v>
      </c>
      <c r="H158" s="217" t="s">
        <v>2375</v>
      </c>
      <c r="I158" s="218" t="s">
        <v>83</v>
      </c>
      <c r="J158" s="218" t="s">
        <v>291</v>
      </c>
      <c r="K158" s="218" t="s">
        <v>1026</v>
      </c>
      <c r="L158" s="218" t="s">
        <v>531</v>
      </c>
      <c r="M158" s="218" t="s">
        <v>2462</v>
      </c>
      <c r="N158" s="218" t="s">
        <v>2449</v>
      </c>
      <c r="O158" s="217" t="s">
        <v>2463</v>
      </c>
    </row>
    <row r="159" spans="2:15" x14ac:dyDescent="0.25">
      <c r="B159" s="76">
        <v>185</v>
      </c>
      <c r="C159" s="217" t="s">
        <v>2171</v>
      </c>
      <c r="D159" s="217" t="s">
        <v>1833</v>
      </c>
      <c r="E159" s="152">
        <v>0.11534722222222223</v>
      </c>
      <c r="F159" s="218" t="s">
        <v>2715</v>
      </c>
      <c r="G159" s="286">
        <v>61</v>
      </c>
      <c r="H159" s="217" t="s">
        <v>2717</v>
      </c>
      <c r="I159" s="218" t="s">
        <v>83</v>
      </c>
      <c r="J159" s="218" t="s">
        <v>291</v>
      </c>
      <c r="K159" s="218" t="s">
        <v>1652</v>
      </c>
      <c r="L159" s="218" t="s">
        <v>2438</v>
      </c>
      <c r="M159" s="218" t="s">
        <v>2714</v>
      </c>
      <c r="N159" s="218" t="s">
        <v>2705</v>
      </c>
      <c r="O159" s="217" t="s">
        <v>2716</v>
      </c>
    </row>
    <row r="160" spans="2:15" x14ac:dyDescent="0.25">
      <c r="B160" s="76">
        <v>189</v>
      </c>
      <c r="C160" s="217" t="s">
        <v>1833</v>
      </c>
      <c r="D160" s="217" t="s">
        <v>1811</v>
      </c>
      <c r="E160" s="152">
        <v>0.12847222222222224</v>
      </c>
      <c r="F160" s="218" t="s">
        <v>575</v>
      </c>
      <c r="G160" s="286">
        <v>62</v>
      </c>
      <c r="H160" s="217" t="s">
        <v>2731</v>
      </c>
      <c r="I160" s="218" t="s">
        <v>83</v>
      </c>
      <c r="J160" s="218" t="s">
        <v>291</v>
      </c>
      <c r="K160" s="218" t="s">
        <v>531</v>
      </c>
      <c r="L160" s="218" t="s">
        <v>707</v>
      </c>
      <c r="M160" s="218" t="s">
        <v>2729</v>
      </c>
      <c r="N160" s="218" t="s">
        <v>2705</v>
      </c>
      <c r="O160" s="217" t="s">
        <v>2730</v>
      </c>
    </row>
    <row r="161" spans="2:15" x14ac:dyDescent="0.25">
      <c r="B161" s="76">
        <v>117</v>
      </c>
      <c r="C161" s="217" t="s">
        <v>1833</v>
      </c>
      <c r="D161" s="217" t="s">
        <v>2180</v>
      </c>
      <c r="E161" s="152">
        <v>0.12260416666666667</v>
      </c>
      <c r="F161" s="218" t="s">
        <v>2522</v>
      </c>
      <c r="G161" s="286">
        <v>64</v>
      </c>
      <c r="H161" s="217" t="s">
        <v>2524</v>
      </c>
      <c r="I161" s="218" t="s">
        <v>83</v>
      </c>
      <c r="J161" s="218" t="s">
        <v>291</v>
      </c>
      <c r="K161" s="218" t="s">
        <v>1655</v>
      </c>
      <c r="L161" s="218" t="s">
        <v>531</v>
      </c>
      <c r="M161" s="218" t="s">
        <v>2521</v>
      </c>
      <c r="N161" s="218" t="s">
        <v>2515</v>
      </c>
      <c r="O161" s="217" t="s">
        <v>2523</v>
      </c>
    </row>
    <row r="162" spans="2:15" x14ac:dyDescent="0.25">
      <c r="B162" s="76">
        <v>109</v>
      </c>
      <c r="C162" s="217" t="s">
        <v>1833</v>
      </c>
      <c r="D162" s="217" t="s">
        <v>2174</v>
      </c>
      <c r="E162" s="152">
        <v>0.11226851851851853</v>
      </c>
      <c r="F162" s="218" t="s">
        <v>2429</v>
      </c>
      <c r="G162" s="286">
        <v>66</v>
      </c>
      <c r="H162" s="217" t="s">
        <v>2431</v>
      </c>
      <c r="I162" s="218" t="s">
        <v>83</v>
      </c>
      <c r="J162" s="218" t="s">
        <v>291</v>
      </c>
      <c r="K162" s="218" t="s">
        <v>531</v>
      </c>
      <c r="L162" s="218" t="s">
        <v>531</v>
      </c>
      <c r="M162" s="218" t="s">
        <v>2497</v>
      </c>
      <c r="N162" s="218" t="s">
        <v>2491</v>
      </c>
      <c r="O162" s="217" t="s">
        <v>2498</v>
      </c>
    </row>
    <row r="163" spans="2:15" x14ac:dyDescent="0.25">
      <c r="B163" s="76">
        <v>154</v>
      </c>
      <c r="C163" s="217" t="s">
        <v>2180</v>
      </c>
      <c r="D163" s="217" t="s">
        <v>1811</v>
      </c>
      <c r="E163" s="152">
        <v>0.13327546296296297</v>
      </c>
      <c r="F163" s="218" t="s">
        <v>1128</v>
      </c>
      <c r="G163" s="286">
        <v>66</v>
      </c>
      <c r="H163" s="217" t="s">
        <v>2553</v>
      </c>
      <c r="I163" s="218" t="s">
        <v>83</v>
      </c>
      <c r="J163" s="218" t="s">
        <v>291</v>
      </c>
      <c r="K163" s="218" t="s">
        <v>531</v>
      </c>
      <c r="L163" s="218" t="s">
        <v>531</v>
      </c>
      <c r="M163" s="218" t="s">
        <v>2624</v>
      </c>
      <c r="N163" s="218" t="s">
        <v>2611</v>
      </c>
      <c r="O163" s="217" t="s">
        <v>2625</v>
      </c>
    </row>
    <row r="164" spans="2:15" x14ac:dyDescent="0.25">
      <c r="B164" s="76">
        <v>64</v>
      </c>
      <c r="C164" s="217" t="s">
        <v>2158</v>
      </c>
      <c r="D164" s="217" t="s">
        <v>2165</v>
      </c>
      <c r="E164" s="152">
        <v>0.13453703703703704</v>
      </c>
      <c r="F164" s="218" t="s">
        <v>965</v>
      </c>
      <c r="G164" s="286">
        <v>67</v>
      </c>
      <c r="H164" s="217" t="s">
        <v>967</v>
      </c>
      <c r="I164" s="218" t="s">
        <v>83</v>
      </c>
      <c r="J164" s="218" t="s">
        <v>291</v>
      </c>
      <c r="K164" s="218" t="s">
        <v>531</v>
      </c>
      <c r="L164" s="218" t="s">
        <v>915</v>
      </c>
      <c r="M164" s="218" t="s">
        <v>2371</v>
      </c>
      <c r="N164" s="218" t="s">
        <v>2369</v>
      </c>
      <c r="O164" s="217" t="s">
        <v>2372</v>
      </c>
    </row>
    <row r="165" spans="2:15" x14ac:dyDescent="0.25">
      <c r="B165" s="76">
        <v>74</v>
      </c>
      <c r="C165" s="217" t="s">
        <v>2174</v>
      </c>
      <c r="D165" s="217" t="s">
        <v>2165</v>
      </c>
      <c r="E165" s="152">
        <v>0.13749999999999998</v>
      </c>
      <c r="F165" s="218" t="s">
        <v>2403</v>
      </c>
      <c r="G165" s="286">
        <v>68</v>
      </c>
      <c r="H165" s="217" t="s">
        <v>2405</v>
      </c>
      <c r="I165" s="218" t="s">
        <v>83</v>
      </c>
      <c r="J165" s="218" t="s">
        <v>291</v>
      </c>
      <c r="K165" s="218" t="s">
        <v>1291</v>
      </c>
      <c r="L165" s="218" t="s">
        <v>2049</v>
      </c>
      <c r="M165" s="218" t="s">
        <v>2402</v>
      </c>
      <c r="N165" s="218" t="s">
        <v>2393</v>
      </c>
      <c r="O165" s="217" t="s">
        <v>2404</v>
      </c>
    </row>
    <row r="166" spans="2:15" x14ac:dyDescent="0.25">
      <c r="B166" s="76">
        <v>171</v>
      </c>
      <c r="C166" s="217" t="s">
        <v>2171</v>
      </c>
      <c r="D166" s="217" t="s">
        <v>2188</v>
      </c>
      <c r="E166" s="152">
        <v>0.12660879629629629</v>
      </c>
      <c r="F166" s="218" t="s">
        <v>2666</v>
      </c>
      <c r="G166" s="286">
        <v>73</v>
      </c>
      <c r="H166" s="217" t="s">
        <v>2668</v>
      </c>
      <c r="I166" s="218" t="s">
        <v>83</v>
      </c>
      <c r="J166" s="218" t="s">
        <v>291</v>
      </c>
      <c r="K166" s="218" t="s">
        <v>1486</v>
      </c>
      <c r="L166" s="218" t="s">
        <v>531</v>
      </c>
      <c r="M166" s="218" t="s">
        <v>2665</v>
      </c>
      <c r="N166" s="218" t="s">
        <v>2651</v>
      </c>
      <c r="O166" s="217" t="s">
        <v>2667</v>
      </c>
    </row>
    <row r="167" spans="2:15" x14ac:dyDescent="0.25">
      <c r="B167" s="76">
        <v>66</v>
      </c>
      <c r="C167" s="217" t="s">
        <v>2171</v>
      </c>
      <c r="D167" s="217" t="s">
        <v>2158</v>
      </c>
      <c r="E167" s="152">
        <v>0.13185185185185186</v>
      </c>
      <c r="F167" s="218" t="s">
        <v>2209</v>
      </c>
      <c r="G167" s="286">
        <v>75</v>
      </c>
      <c r="H167" s="217" t="s">
        <v>2211</v>
      </c>
      <c r="I167" s="218" t="s">
        <v>83</v>
      </c>
      <c r="J167" s="218" t="s">
        <v>291</v>
      </c>
      <c r="K167" s="218" t="s">
        <v>1044</v>
      </c>
      <c r="L167" s="218" t="s">
        <v>531</v>
      </c>
      <c r="M167" s="218" t="s">
        <v>2376</v>
      </c>
      <c r="N167" s="218" t="s">
        <v>2369</v>
      </c>
      <c r="O167" s="217" t="s">
        <v>2377</v>
      </c>
    </row>
    <row r="168" spans="2:15" x14ac:dyDescent="0.25">
      <c r="B168" s="76">
        <v>68</v>
      </c>
      <c r="C168" s="217" t="s">
        <v>2180</v>
      </c>
      <c r="D168" s="217" t="s">
        <v>2188</v>
      </c>
      <c r="E168" s="152">
        <v>0.13648148148148148</v>
      </c>
      <c r="F168" s="218" t="s">
        <v>2382</v>
      </c>
      <c r="G168" s="286">
        <v>76</v>
      </c>
      <c r="H168" s="217" t="s">
        <v>2384</v>
      </c>
      <c r="I168" s="218" t="s">
        <v>83</v>
      </c>
      <c r="J168" s="218" t="s">
        <v>291</v>
      </c>
      <c r="K168" s="218" t="s">
        <v>531</v>
      </c>
      <c r="L168" s="218" t="s">
        <v>531</v>
      </c>
      <c r="M168" s="218" t="s">
        <v>2381</v>
      </c>
      <c r="N168" s="218" t="s">
        <v>2369</v>
      </c>
      <c r="O168" s="217" t="s">
        <v>2383</v>
      </c>
    </row>
    <row r="169" spans="2:15" x14ac:dyDescent="0.25">
      <c r="B169" s="76">
        <v>86</v>
      </c>
      <c r="C169" s="217" t="s">
        <v>1811</v>
      </c>
      <c r="D169" s="217" t="s">
        <v>2165</v>
      </c>
      <c r="E169" s="152">
        <v>0.13946759259259259</v>
      </c>
      <c r="F169" s="218" t="s">
        <v>1835</v>
      </c>
      <c r="G169" s="286">
        <v>76</v>
      </c>
      <c r="H169" s="217" t="s">
        <v>1837</v>
      </c>
      <c r="I169" s="218" t="s">
        <v>83</v>
      </c>
      <c r="J169" s="218" t="s">
        <v>291</v>
      </c>
      <c r="K169" s="218" t="s">
        <v>531</v>
      </c>
      <c r="L169" s="218" t="s">
        <v>1044</v>
      </c>
      <c r="M169" s="218" t="s">
        <v>2441</v>
      </c>
      <c r="N169" s="218" t="s">
        <v>2423</v>
      </c>
      <c r="O169" s="217" t="s">
        <v>2442</v>
      </c>
    </row>
    <row r="170" spans="2:15" x14ac:dyDescent="0.25">
      <c r="B170" s="76">
        <v>21</v>
      </c>
      <c r="C170" s="217" t="s">
        <v>1833</v>
      </c>
      <c r="D170" s="217" t="s">
        <v>1811</v>
      </c>
      <c r="E170" s="152">
        <v>0.13553240740740741</v>
      </c>
      <c r="F170" s="218" t="s">
        <v>560</v>
      </c>
      <c r="G170" s="286">
        <v>80</v>
      </c>
      <c r="H170" s="217" t="s">
        <v>1242</v>
      </c>
      <c r="I170" s="218" t="s">
        <v>83</v>
      </c>
      <c r="J170" s="218" t="s">
        <v>291</v>
      </c>
      <c r="K170" s="218" t="s">
        <v>1291</v>
      </c>
      <c r="L170" s="218" t="s">
        <v>709</v>
      </c>
      <c r="M170" s="218" t="s">
        <v>2255</v>
      </c>
      <c r="N170" s="218" t="s">
        <v>2235</v>
      </c>
      <c r="O170" s="217" t="s">
        <v>2256</v>
      </c>
    </row>
    <row r="171" spans="2:15" x14ac:dyDescent="0.25">
      <c r="B171" s="76">
        <v>57</v>
      </c>
      <c r="C171" s="217" t="s">
        <v>2158</v>
      </c>
      <c r="D171" s="217" t="s">
        <v>1833</v>
      </c>
      <c r="E171" s="152">
        <v>0.13881944444444444</v>
      </c>
      <c r="F171" s="218" t="s">
        <v>2351</v>
      </c>
      <c r="G171" s="286">
        <v>82</v>
      </c>
      <c r="H171" s="217" t="s">
        <v>2353</v>
      </c>
      <c r="I171" s="218" t="s">
        <v>83</v>
      </c>
      <c r="J171" s="218" t="s">
        <v>291</v>
      </c>
      <c r="K171" s="218" t="s">
        <v>531</v>
      </c>
      <c r="L171" s="218" t="s">
        <v>1380</v>
      </c>
      <c r="M171" s="218" t="s">
        <v>2350</v>
      </c>
      <c r="N171" s="218" t="s">
        <v>2348</v>
      </c>
      <c r="O171" s="217" t="s">
        <v>2352</v>
      </c>
    </row>
    <row r="172" spans="2:15" x14ac:dyDescent="0.25">
      <c r="B172" s="76">
        <v>26</v>
      </c>
      <c r="C172" s="217" t="s">
        <v>2180</v>
      </c>
      <c r="D172" s="217" t="s">
        <v>2171</v>
      </c>
      <c r="E172" s="152">
        <v>0.14274305555555555</v>
      </c>
      <c r="F172" s="218" t="s">
        <v>686</v>
      </c>
      <c r="G172" s="286">
        <v>86</v>
      </c>
      <c r="H172" s="217" t="s">
        <v>283</v>
      </c>
      <c r="I172" s="218" t="s">
        <v>83</v>
      </c>
      <c r="J172" s="218" t="s">
        <v>291</v>
      </c>
      <c r="K172" s="218" t="s">
        <v>531</v>
      </c>
      <c r="L172" s="218" t="s">
        <v>531</v>
      </c>
      <c r="M172" s="218" t="s">
        <v>2268</v>
      </c>
      <c r="N172" s="218" t="s">
        <v>2258</v>
      </c>
      <c r="O172" s="217" t="s">
        <v>2269</v>
      </c>
    </row>
    <row r="173" spans="2:15" x14ac:dyDescent="0.25">
      <c r="B173" s="76">
        <v>18</v>
      </c>
      <c r="C173" s="217" t="s">
        <v>2174</v>
      </c>
      <c r="D173" s="217" t="s">
        <v>2165</v>
      </c>
      <c r="E173" s="152">
        <v>0.14252314814814815</v>
      </c>
      <c r="F173" s="218" t="s">
        <v>272</v>
      </c>
      <c r="G173" s="286">
        <v>87</v>
      </c>
      <c r="H173" s="217" t="s">
        <v>287</v>
      </c>
      <c r="I173" s="218" t="s">
        <v>83</v>
      </c>
      <c r="J173" s="218" t="s">
        <v>291</v>
      </c>
      <c r="K173" s="218" t="s">
        <v>531</v>
      </c>
      <c r="L173" s="218" t="s">
        <v>1450</v>
      </c>
      <c r="M173" s="218" t="s">
        <v>2249</v>
      </c>
      <c r="N173" s="218" t="s">
        <v>2235</v>
      </c>
      <c r="O173" s="217" t="s">
        <v>2250</v>
      </c>
    </row>
    <row r="174" spans="2:15" x14ac:dyDescent="0.25">
      <c r="B174" s="76">
        <v>204</v>
      </c>
      <c r="C174" s="217" t="s">
        <v>2165</v>
      </c>
      <c r="D174" s="217" t="s">
        <v>2158</v>
      </c>
      <c r="E174" s="152">
        <v>0.13892361111111109</v>
      </c>
      <c r="F174" s="218" t="s">
        <v>1610</v>
      </c>
      <c r="G174" s="286">
        <v>88</v>
      </c>
      <c r="H174" s="217" t="s">
        <v>502</v>
      </c>
      <c r="I174" s="218" t="s">
        <v>83</v>
      </c>
      <c r="J174" s="218" t="s">
        <v>291</v>
      </c>
      <c r="K174" s="218" t="s">
        <v>1655</v>
      </c>
      <c r="L174" s="218" t="s">
        <v>531</v>
      </c>
      <c r="M174" s="218" t="s">
        <v>2772</v>
      </c>
      <c r="N174" s="218" t="s">
        <v>2759</v>
      </c>
      <c r="O174" s="217" t="s">
        <v>2773</v>
      </c>
    </row>
    <row r="175" spans="2:15" x14ac:dyDescent="0.25">
      <c r="B175" s="76">
        <v>166</v>
      </c>
      <c r="C175" s="217" t="s">
        <v>2171</v>
      </c>
      <c r="D175" s="217" t="s">
        <v>2180</v>
      </c>
      <c r="E175" s="152">
        <v>0.14053240740740741</v>
      </c>
      <c r="F175" s="218" t="s">
        <v>264</v>
      </c>
      <c r="G175" s="286">
        <v>90</v>
      </c>
      <c r="H175" s="217" t="s">
        <v>283</v>
      </c>
      <c r="I175" s="218" t="s">
        <v>83</v>
      </c>
      <c r="J175" s="218" t="s">
        <v>291</v>
      </c>
      <c r="K175" s="218" t="s">
        <v>531</v>
      </c>
      <c r="L175" s="218" t="s">
        <v>531</v>
      </c>
      <c r="M175" s="218" t="s">
        <v>2650</v>
      </c>
      <c r="N175" s="218" t="s">
        <v>2651</v>
      </c>
      <c r="O175" s="217" t="s">
        <v>2652</v>
      </c>
    </row>
    <row r="176" spans="2:15" x14ac:dyDescent="0.25">
      <c r="B176" s="76">
        <v>196</v>
      </c>
      <c r="C176" s="217" t="s">
        <v>1811</v>
      </c>
      <c r="D176" s="217" t="s">
        <v>2158</v>
      </c>
      <c r="E176" s="152">
        <v>0.14456018518518518</v>
      </c>
      <c r="F176" s="218" t="s">
        <v>2753</v>
      </c>
      <c r="G176" s="286">
        <v>92</v>
      </c>
      <c r="H176" s="217" t="s">
        <v>2755</v>
      </c>
      <c r="I176" s="218" t="s">
        <v>83</v>
      </c>
      <c r="J176" s="218" t="s">
        <v>291</v>
      </c>
      <c r="K176" s="218" t="s">
        <v>531</v>
      </c>
      <c r="L176" s="218" t="s">
        <v>531</v>
      </c>
      <c r="M176" s="218" t="s">
        <v>2752</v>
      </c>
      <c r="N176" s="218" t="s">
        <v>2735</v>
      </c>
      <c r="O176" s="217" t="s">
        <v>2754</v>
      </c>
    </row>
    <row r="177" spans="2:15" x14ac:dyDescent="0.25">
      <c r="B177" s="76">
        <v>108</v>
      </c>
      <c r="C177" s="217" t="s">
        <v>2174</v>
      </c>
      <c r="D177" s="217" t="s">
        <v>2171</v>
      </c>
      <c r="E177" s="152">
        <v>0.14232638888888891</v>
      </c>
      <c r="F177" s="218" t="s">
        <v>265</v>
      </c>
      <c r="G177" s="286">
        <v>95</v>
      </c>
      <c r="H177" s="217" t="s">
        <v>281</v>
      </c>
      <c r="I177" s="218" t="s">
        <v>83</v>
      </c>
      <c r="J177" s="218" t="s">
        <v>291</v>
      </c>
      <c r="K177" s="218" t="s">
        <v>1322</v>
      </c>
      <c r="L177" s="218" t="s">
        <v>2283</v>
      </c>
      <c r="M177" s="218" t="s">
        <v>2495</v>
      </c>
      <c r="N177" s="218" t="s">
        <v>2491</v>
      </c>
      <c r="O177" s="217" t="s">
        <v>2496</v>
      </c>
    </row>
    <row r="178" spans="2:15" x14ac:dyDescent="0.25">
      <c r="B178" s="76">
        <v>199</v>
      </c>
      <c r="C178" s="217" t="s">
        <v>2188</v>
      </c>
      <c r="D178" s="217" t="s">
        <v>2171</v>
      </c>
      <c r="E178" s="152">
        <v>0.14488425925925927</v>
      </c>
      <c r="F178" s="218" t="s">
        <v>2666</v>
      </c>
      <c r="G178" s="286">
        <v>99</v>
      </c>
      <c r="H178" s="217" t="s">
        <v>2668</v>
      </c>
      <c r="I178" s="218" t="s">
        <v>83</v>
      </c>
      <c r="J178" s="218" t="s">
        <v>291</v>
      </c>
      <c r="K178" s="218" t="s">
        <v>707</v>
      </c>
      <c r="L178" s="218" t="s">
        <v>709</v>
      </c>
      <c r="M178" s="218" t="s">
        <v>2761</v>
      </c>
      <c r="N178" s="218" t="s">
        <v>2759</v>
      </c>
      <c r="O178" s="217" t="s">
        <v>2762</v>
      </c>
    </row>
    <row r="179" spans="2:15" x14ac:dyDescent="0.25">
      <c r="B179" s="76">
        <v>192</v>
      </c>
      <c r="C179" s="217" t="s">
        <v>2171</v>
      </c>
      <c r="D179" s="217" t="s">
        <v>2174</v>
      </c>
      <c r="E179" s="152">
        <v>0.1449189814814815</v>
      </c>
      <c r="F179" s="218" t="s">
        <v>2741</v>
      </c>
      <c r="G179" s="286">
        <v>102</v>
      </c>
      <c r="H179" s="217" t="s">
        <v>2743</v>
      </c>
      <c r="I179" s="218" t="s">
        <v>83</v>
      </c>
      <c r="J179" s="218" t="s">
        <v>291</v>
      </c>
      <c r="K179" s="218" t="s">
        <v>662</v>
      </c>
      <c r="L179" s="218" t="s">
        <v>707</v>
      </c>
      <c r="M179" s="218" t="s">
        <v>2740</v>
      </c>
      <c r="N179" s="218" t="s">
        <v>2735</v>
      </c>
      <c r="O179" s="217" t="s">
        <v>2742</v>
      </c>
    </row>
    <row r="180" spans="2:15" x14ac:dyDescent="0.25">
      <c r="B180" s="76">
        <v>139</v>
      </c>
      <c r="C180" s="217" t="s">
        <v>2188</v>
      </c>
      <c r="D180" s="217" t="s">
        <v>2165</v>
      </c>
      <c r="E180" s="152">
        <v>0.14738425925925927</v>
      </c>
      <c r="F180" s="218" t="s">
        <v>573</v>
      </c>
      <c r="G180" s="286">
        <v>103</v>
      </c>
      <c r="H180" s="217" t="s">
        <v>515</v>
      </c>
      <c r="I180" s="218" t="s">
        <v>83</v>
      </c>
      <c r="J180" s="218" t="s">
        <v>291</v>
      </c>
      <c r="K180" s="218" t="s">
        <v>707</v>
      </c>
      <c r="L180" s="218" t="s">
        <v>531</v>
      </c>
      <c r="M180" s="218" t="s">
        <v>2590</v>
      </c>
      <c r="N180" s="218" t="s">
        <v>2571</v>
      </c>
      <c r="O180" s="217" t="s">
        <v>2591</v>
      </c>
    </row>
    <row r="181" spans="2:15" x14ac:dyDescent="0.25">
      <c r="B181" s="76">
        <v>7</v>
      </c>
      <c r="C181" s="217" t="s">
        <v>1811</v>
      </c>
      <c r="D181" s="217" t="s">
        <v>2171</v>
      </c>
      <c r="E181" s="152">
        <v>0.14694444444444446</v>
      </c>
      <c r="F181" s="218" t="s">
        <v>931</v>
      </c>
      <c r="G181" s="286">
        <v>104</v>
      </c>
      <c r="H181" s="217" t="s">
        <v>933</v>
      </c>
      <c r="I181" s="218" t="s">
        <v>83</v>
      </c>
      <c r="J181" s="218" t="s">
        <v>291</v>
      </c>
      <c r="K181" s="218" t="s">
        <v>716</v>
      </c>
      <c r="L181" s="218" t="s">
        <v>531</v>
      </c>
      <c r="M181" s="218" t="s">
        <v>2217</v>
      </c>
      <c r="N181" s="218" t="s">
        <v>2208</v>
      </c>
      <c r="O181" s="217" t="s">
        <v>2218</v>
      </c>
    </row>
    <row r="182" spans="2:15" x14ac:dyDescent="0.25">
      <c r="B182" s="76">
        <v>89</v>
      </c>
      <c r="C182" s="217" t="s">
        <v>2180</v>
      </c>
      <c r="D182" s="217" t="s">
        <v>1833</v>
      </c>
      <c r="E182" s="152">
        <v>0.1462037037037037</v>
      </c>
      <c r="F182" s="218" t="s">
        <v>965</v>
      </c>
      <c r="G182" s="286">
        <v>105</v>
      </c>
      <c r="H182" s="217" t="s">
        <v>967</v>
      </c>
      <c r="I182" s="218" t="s">
        <v>83</v>
      </c>
      <c r="J182" s="218" t="s">
        <v>291</v>
      </c>
      <c r="K182" s="218" t="s">
        <v>531</v>
      </c>
      <c r="L182" s="218" t="s">
        <v>707</v>
      </c>
      <c r="M182" s="218" t="s">
        <v>2451</v>
      </c>
      <c r="N182" s="218" t="s">
        <v>2449</v>
      </c>
      <c r="O182" s="217" t="s">
        <v>2452</v>
      </c>
    </row>
    <row r="183" spans="2:15" x14ac:dyDescent="0.25">
      <c r="B183" s="76">
        <v>13</v>
      </c>
      <c r="C183" s="217" t="s">
        <v>1833</v>
      </c>
      <c r="D183" s="217" t="s">
        <v>2188</v>
      </c>
      <c r="E183" s="152">
        <v>0.14703703703703705</v>
      </c>
      <c r="F183" s="218" t="s">
        <v>362</v>
      </c>
      <c r="G183" s="286">
        <v>108</v>
      </c>
      <c r="H183" s="217" t="s">
        <v>472</v>
      </c>
      <c r="I183" s="218" t="s">
        <v>83</v>
      </c>
      <c r="J183" s="218" t="s">
        <v>291</v>
      </c>
      <c r="K183" s="218" t="s">
        <v>1986</v>
      </c>
      <c r="L183" s="218" t="s">
        <v>915</v>
      </c>
      <c r="M183" s="218" t="s">
        <v>2234</v>
      </c>
      <c r="N183" s="218" t="s">
        <v>2235</v>
      </c>
      <c r="O183" s="217" t="s">
        <v>2236</v>
      </c>
    </row>
    <row r="184" spans="2:15" x14ac:dyDescent="0.25">
      <c r="B184" s="76">
        <v>125</v>
      </c>
      <c r="C184" s="217" t="s">
        <v>1833</v>
      </c>
      <c r="D184" s="217" t="s">
        <v>2188</v>
      </c>
      <c r="E184" s="152">
        <v>0.14703703703703705</v>
      </c>
      <c r="F184" s="218" t="s">
        <v>2548</v>
      </c>
      <c r="G184" s="286">
        <v>109</v>
      </c>
      <c r="H184" s="217" t="s">
        <v>2550</v>
      </c>
      <c r="I184" s="218" t="s">
        <v>83</v>
      </c>
      <c r="J184" s="218" t="s">
        <v>291</v>
      </c>
      <c r="K184" s="218" t="s">
        <v>2438</v>
      </c>
      <c r="L184" s="218" t="s">
        <v>707</v>
      </c>
      <c r="M184" s="218" t="s">
        <v>2547</v>
      </c>
      <c r="N184" s="218" t="s">
        <v>2541</v>
      </c>
      <c r="O184" s="217" t="s">
        <v>2549</v>
      </c>
    </row>
    <row r="185" spans="2:15" x14ac:dyDescent="0.25">
      <c r="B185" s="76">
        <v>222</v>
      </c>
      <c r="C185" s="217" t="s">
        <v>2171</v>
      </c>
      <c r="D185" s="217" t="s">
        <v>2180</v>
      </c>
      <c r="E185" s="152">
        <v>0.1481712962962963</v>
      </c>
      <c r="F185" s="218" t="s">
        <v>1889</v>
      </c>
      <c r="G185" s="286">
        <v>109</v>
      </c>
      <c r="H185" s="217" t="s">
        <v>1891</v>
      </c>
      <c r="I185" s="218" t="s">
        <v>83</v>
      </c>
      <c r="J185" s="218" t="s">
        <v>291</v>
      </c>
      <c r="K185" s="218" t="s">
        <v>662</v>
      </c>
      <c r="L185" s="218" t="s">
        <v>531</v>
      </c>
      <c r="M185" s="218" t="s">
        <v>2817</v>
      </c>
      <c r="N185" s="218" t="s">
        <v>2818</v>
      </c>
      <c r="O185" s="217" t="s">
        <v>2819</v>
      </c>
    </row>
    <row r="186" spans="2:15" x14ac:dyDescent="0.25">
      <c r="B186" s="76">
        <v>35</v>
      </c>
      <c r="C186" s="217" t="s">
        <v>2171</v>
      </c>
      <c r="D186" s="217" t="s">
        <v>1811</v>
      </c>
      <c r="E186" s="152">
        <v>0.14887731481481481</v>
      </c>
      <c r="F186" s="218" t="s">
        <v>931</v>
      </c>
      <c r="G186" s="286">
        <v>111</v>
      </c>
      <c r="H186" s="217" t="s">
        <v>933</v>
      </c>
      <c r="I186" s="218" t="s">
        <v>83</v>
      </c>
      <c r="J186" s="218" t="s">
        <v>291</v>
      </c>
      <c r="K186" s="218" t="s">
        <v>531</v>
      </c>
      <c r="L186" s="218" t="s">
        <v>707</v>
      </c>
      <c r="M186" s="218" t="s">
        <v>2294</v>
      </c>
      <c r="N186" s="218" t="s">
        <v>2281</v>
      </c>
      <c r="O186" s="217" t="s">
        <v>2295</v>
      </c>
    </row>
    <row r="187" spans="2:15" x14ac:dyDescent="0.25">
      <c r="B187" s="76">
        <v>205</v>
      </c>
      <c r="C187" s="217" t="s">
        <v>1833</v>
      </c>
      <c r="D187" s="217" t="s">
        <v>2165</v>
      </c>
      <c r="E187" s="152">
        <v>0.14890046296296297</v>
      </c>
      <c r="F187" s="218" t="s">
        <v>2222</v>
      </c>
      <c r="G187" s="286">
        <v>112</v>
      </c>
      <c r="H187" s="217" t="s">
        <v>2224</v>
      </c>
      <c r="I187" s="218" t="s">
        <v>83</v>
      </c>
      <c r="J187" s="218" t="s">
        <v>291</v>
      </c>
      <c r="K187" s="218" t="s">
        <v>1172</v>
      </c>
      <c r="L187" s="218" t="s">
        <v>2774</v>
      </c>
      <c r="M187" s="218" t="s">
        <v>2775</v>
      </c>
      <c r="N187" s="218" t="s">
        <v>2759</v>
      </c>
      <c r="O187" s="217" t="s">
        <v>2776</v>
      </c>
    </row>
    <row r="188" spans="2:15" x14ac:dyDescent="0.25">
      <c r="B188" s="76">
        <v>31</v>
      </c>
      <c r="C188" s="217" t="s">
        <v>2188</v>
      </c>
      <c r="D188" s="217" t="s">
        <v>2171</v>
      </c>
      <c r="E188" s="152">
        <v>0.14958333333333332</v>
      </c>
      <c r="F188" s="218" t="s">
        <v>2200</v>
      </c>
      <c r="G188" s="286">
        <v>113</v>
      </c>
      <c r="H188" s="217" t="s">
        <v>2202</v>
      </c>
      <c r="I188" s="218" t="s">
        <v>83</v>
      </c>
      <c r="J188" s="218" t="s">
        <v>291</v>
      </c>
      <c r="K188" s="218" t="s">
        <v>531</v>
      </c>
      <c r="L188" s="218" t="s">
        <v>2283</v>
      </c>
      <c r="M188" s="218" t="s">
        <v>2284</v>
      </c>
      <c r="N188" s="218" t="s">
        <v>2281</v>
      </c>
      <c r="O188" s="217" t="s">
        <v>2285</v>
      </c>
    </row>
    <row r="189" spans="2:15" x14ac:dyDescent="0.25">
      <c r="B189" s="76">
        <v>55</v>
      </c>
      <c r="C189" s="217" t="s">
        <v>2165</v>
      </c>
      <c r="D189" s="217" t="s">
        <v>2188</v>
      </c>
      <c r="E189" s="152">
        <v>0.1489351851851852</v>
      </c>
      <c r="F189" s="218" t="s">
        <v>1678</v>
      </c>
      <c r="G189" s="286">
        <v>117</v>
      </c>
      <c r="H189" s="217" t="s">
        <v>511</v>
      </c>
      <c r="I189" s="218" t="s">
        <v>83</v>
      </c>
      <c r="J189" s="218" t="s">
        <v>291</v>
      </c>
      <c r="K189" s="218" t="s">
        <v>2049</v>
      </c>
      <c r="L189" s="218" t="s">
        <v>531</v>
      </c>
      <c r="M189" s="218" t="s">
        <v>2344</v>
      </c>
      <c r="N189" s="218" t="s">
        <v>2325</v>
      </c>
      <c r="O189" s="217" t="s">
        <v>2345</v>
      </c>
    </row>
    <row r="190" spans="2:15" x14ac:dyDescent="0.25">
      <c r="B190" s="76">
        <v>17</v>
      </c>
      <c r="C190" s="217" t="s">
        <v>2171</v>
      </c>
      <c r="D190" s="217" t="s">
        <v>1833</v>
      </c>
      <c r="E190" s="152">
        <v>0.14958333333333332</v>
      </c>
      <c r="F190" s="218" t="s">
        <v>2246</v>
      </c>
      <c r="G190" s="286">
        <v>118</v>
      </c>
      <c r="H190" s="217" t="s">
        <v>2248</v>
      </c>
      <c r="I190" s="218" t="s">
        <v>83</v>
      </c>
      <c r="J190" s="218" t="s">
        <v>291</v>
      </c>
      <c r="K190" s="218" t="s">
        <v>1026</v>
      </c>
      <c r="L190" s="218" t="s">
        <v>975</v>
      </c>
      <c r="M190" s="218" t="s">
        <v>2245</v>
      </c>
      <c r="N190" s="218" t="s">
        <v>2235</v>
      </c>
      <c r="O190" s="217" t="s">
        <v>2247</v>
      </c>
    </row>
    <row r="191" spans="2:15" x14ac:dyDescent="0.25">
      <c r="B191" s="76">
        <v>115</v>
      </c>
      <c r="C191" s="217" t="s">
        <v>2171</v>
      </c>
      <c r="D191" s="217" t="s">
        <v>2188</v>
      </c>
      <c r="E191" s="152">
        <v>0.15634259259259259</v>
      </c>
      <c r="F191" s="218" t="s">
        <v>1520</v>
      </c>
      <c r="G191" s="286">
        <v>137</v>
      </c>
      <c r="H191" s="217" t="s">
        <v>479</v>
      </c>
      <c r="I191" s="218" t="s">
        <v>83</v>
      </c>
      <c r="J191" s="218" t="s">
        <v>291</v>
      </c>
      <c r="K191" s="218" t="s">
        <v>2438</v>
      </c>
      <c r="L191" s="218" t="s">
        <v>531</v>
      </c>
      <c r="M191" s="218" t="s">
        <v>2514</v>
      </c>
      <c r="N191" s="218" t="s">
        <v>2515</v>
      </c>
      <c r="O191" s="217" t="s">
        <v>2516</v>
      </c>
    </row>
    <row r="192" spans="2:15" x14ac:dyDescent="0.25">
      <c r="B192" s="76">
        <v>138</v>
      </c>
      <c r="C192" s="217" t="s">
        <v>2180</v>
      </c>
      <c r="D192" s="217" t="s">
        <v>2171</v>
      </c>
      <c r="E192" s="152">
        <v>0.15612268518518518</v>
      </c>
      <c r="F192" s="218" t="s">
        <v>264</v>
      </c>
      <c r="G192" s="286">
        <v>141</v>
      </c>
      <c r="H192" s="217" t="s">
        <v>283</v>
      </c>
      <c r="I192" s="218" t="s">
        <v>83</v>
      </c>
      <c r="J192" s="218" t="s">
        <v>291</v>
      </c>
      <c r="K192" s="218" t="s">
        <v>531</v>
      </c>
      <c r="L192" s="218" t="s">
        <v>915</v>
      </c>
      <c r="M192" s="218" t="s">
        <v>2588</v>
      </c>
      <c r="N192" s="218" t="s">
        <v>2571</v>
      </c>
      <c r="O192" s="217" t="s">
        <v>2589</v>
      </c>
    </row>
    <row r="193" spans="2:15" x14ac:dyDescent="0.25">
      <c r="B193" s="76">
        <v>30</v>
      </c>
      <c r="C193" s="217" t="s">
        <v>1811</v>
      </c>
      <c r="D193" s="217" t="s">
        <v>2165</v>
      </c>
      <c r="E193" s="152">
        <v>0.1582175925925926</v>
      </c>
      <c r="F193" s="218" t="s">
        <v>274</v>
      </c>
      <c r="G193" s="286">
        <v>148</v>
      </c>
      <c r="H193" s="217" t="s">
        <v>620</v>
      </c>
      <c r="I193" s="218" t="s">
        <v>83</v>
      </c>
      <c r="J193" s="218" t="s">
        <v>291</v>
      </c>
      <c r="K193" s="218" t="s">
        <v>915</v>
      </c>
      <c r="L193" s="218" t="s">
        <v>1380</v>
      </c>
      <c r="M193" s="218" t="s">
        <v>2280</v>
      </c>
      <c r="N193" s="218" t="s">
        <v>2281</v>
      </c>
      <c r="O193" s="217" t="s">
        <v>2282</v>
      </c>
    </row>
    <row r="194" spans="2:15" x14ac:dyDescent="0.25">
      <c r="B194" s="76">
        <v>195</v>
      </c>
      <c r="C194" s="217" t="s">
        <v>2188</v>
      </c>
      <c r="D194" s="217" t="s">
        <v>2165</v>
      </c>
      <c r="E194" s="152">
        <v>0.15934027777777779</v>
      </c>
      <c r="F194" s="218" t="s">
        <v>2749</v>
      </c>
      <c r="G194" s="286">
        <v>153</v>
      </c>
      <c r="H194" s="217" t="s">
        <v>2751</v>
      </c>
      <c r="I194" s="218" t="s">
        <v>83</v>
      </c>
      <c r="J194" s="218" t="s">
        <v>291</v>
      </c>
      <c r="K194" s="218" t="s">
        <v>707</v>
      </c>
      <c r="L194" s="218" t="s">
        <v>707</v>
      </c>
      <c r="M194" s="218" t="s">
        <v>2748</v>
      </c>
      <c r="N194" s="218" t="s">
        <v>2735</v>
      </c>
      <c r="O194" s="217" t="s">
        <v>2750</v>
      </c>
    </row>
    <row r="195" spans="2:15" x14ac:dyDescent="0.25">
      <c r="B195" s="76">
        <v>23</v>
      </c>
      <c r="C195" s="217" t="s">
        <v>2165</v>
      </c>
      <c r="D195" s="217" t="s">
        <v>2180</v>
      </c>
      <c r="E195" s="152">
        <v>0.16188657407407406</v>
      </c>
      <c r="F195" s="218" t="s">
        <v>2261</v>
      </c>
      <c r="G195" s="286">
        <v>166</v>
      </c>
      <c r="H195" s="217" t="s">
        <v>2263</v>
      </c>
      <c r="I195" s="218" t="s">
        <v>83</v>
      </c>
      <c r="J195" s="218" t="s">
        <v>291</v>
      </c>
      <c r="K195" s="218" t="s">
        <v>707</v>
      </c>
      <c r="L195" s="218" t="s">
        <v>531</v>
      </c>
      <c r="M195" s="218" t="s">
        <v>2260</v>
      </c>
      <c r="N195" s="218" t="s">
        <v>2258</v>
      </c>
      <c r="O195" s="217" t="s">
        <v>2262</v>
      </c>
    </row>
    <row r="196" spans="2:15" x14ac:dyDescent="0.25">
      <c r="B196" s="76">
        <v>170</v>
      </c>
      <c r="C196" s="217" t="s">
        <v>2165</v>
      </c>
      <c r="D196" s="217" t="s">
        <v>1811</v>
      </c>
      <c r="E196" s="152">
        <v>0.16422453703703704</v>
      </c>
      <c r="F196" s="218" t="s">
        <v>1876</v>
      </c>
      <c r="G196" s="286">
        <v>175</v>
      </c>
      <c r="H196" s="217" t="s">
        <v>1894</v>
      </c>
      <c r="I196" s="218" t="s">
        <v>83</v>
      </c>
      <c r="J196" s="218" t="s">
        <v>291</v>
      </c>
      <c r="K196" s="218" t="s">
        <v>1026</v>
      </c>
      <c r="L196" s="218" t="s">
        <v>531</v>
      </c>
      <c r="M196" s="218" t="s">
        <v>2663</v>
      </c>
      <c r="N196" s="218" t="s">
        <v>2651</v>
      </c>
      <c r="O196" s="217" t="s">
        <v>2664</v>
      </c>
    </row>
    <row r="197" spans="2:15" x14ac:dyDescent="0.25">
      <c r="B197" s="76">
        <v>114</v>
      </c>
      <c r="C197" s="217" t="s">
        <v>2165</v>
      </c>
      <c r="D197" s="217" t="s">
        <v>1811</v>
      </c>
      <c r="E197" s="152">
        <v>0.16658564814814816</v>
      </c>
      <c r="F197" s="218" t="s">
        <v>2511</v>
      </c>
      <c r="G197" s="286">
        <v>184</v>
      </c>
      <c r="H197" s="217" t="s">
        <v>2513</v>
      </c>
      <c r="I197" s="218" t="s">
        <v>83</v>
      </c>
      <c r="J197" s="218" t="s">
        <v>291</v>
      </c>
      <c r="K197" s="218" t="s">
        <v>1291</v>
      </c>
      <c r="L197" s="218" t="s">
        <v>531</v>
      </c>
      <c r="M197" s="218" t="s">
        <v>2510</v>
      </c>
      <c r="N197" s="218" t="s">
        <v>2491</v>
      </c>
      <c r="O197" s="217" t="s">
        <v>2512</v>
      </c>
    </row>
    <row r="198" spans="2:15" x14ac:dyDescent="0.25">
      <c r="B198" s="76">
        <v>147</v>
      </c>
      <c r="C198" s="217" t="s">
        <v>2171</v>
      </c>
      <c r="D198" s="217" t="s">
        <v>1811</v>
      </c>
      <c r="E198" s="152">
        <v>0.18163194444444444</v>
      </c>
      <c r="F198" s="218" t="s">
        <v>278</v>
      </c>
      <c r="G198" s="286">
        <v>246</v>
      </c>
      <c r="H198" s="217" t="s">
        <v>2227</v>
      </c>
      <c r="I198" s="218" t="s">
        <v>83</v>
      </c>
      <c r="J198" s="218" t="s">
        <v>291</v>
      </c>
      <c r="K198" s="218" t="s">
        <v>531</v>
      </c>
      <c r="L198" s="218" t="s">
        <v>531</v>
      </c>
      <c r="M198" s="218" t="s">
        <v>2608</v>
      </c>
      <c r="N198" s="218" t="s">
        <v>2595</v>
      </c>
      <c r="O198" s="217" t="s">
        <v>2609</v>
      </c>
    </row>
    <row r="199" spans="2:15" x14ac:dyDescent="0.25">
      <c r="B199" s="76">
        <v>188</v>
      </c>
      <c r="C199" s="217" t="s">
        <v>2188</v>
      </c>
      <c r="D199" s="217" t="s">
        <v>1811</v>
      </c>
      <c r="E199" s="152">
        <v>0.13880787037037037</v>
      </c>
      <c r="F199" s="218" t="s">
        <v>2726</v>
      </c>
      <c r="G199" s="286">
        <v>68</v>
      </c>
      <c r="H199" s="217" t="s">
        <v>2728</v>
      </c>
      <c r="I199" s="218" t="s">
        <v>3</v>
      </c>
      <c r="J199" s="218" t="s">
        <v>293</v>
      </c>
      <c r="K199" s="218" t="s">
        <v>334</v>
      </c>
      <c r="L199" s="218" t="s">
        <v>296</v>
      </c>
      <c r="M199" s="218" t="s">
        <v>2725</v>
      </c>
      <c r="N199" s="218" t="s">
        <v>2705</v>
      </c>
      <c r="O199" s="217" t="s">
        <v>2727</v>
      </c>
    </row>
    <row r="200" spans="2:15" x14ac:dyDescent="0.25">
      <c r="B200" s="76">
        <v>217</v>
      </c>
      <c r="C200" s="217" t="s">
        <v>1811</v>
      </c>
      <c r="D200" s="217" t="s">
        <v>1833</v>
      </c>
      <c r="E200" s="152">
        <v>0.13962962962962963</v>
      </c>
      <c r="F200" s="218" t="s">
        <v>575</v>
      </c>
      <c r="G200" s="286">
        <v>76</v>
      </c>
      <c r="H200" s="217" t="s">
        <v>2731</v>
      </c>
      <c r="I200" s="218" t="s">
        <v>3</v>
      </c>
      <c r="J200" s="218" t="s">
        <v>293</v>
      </c>
      <c r="K200" s="218" t="s">
        <v>296</v>
      </c>
      <c r="L200" s="218" t="s">
        <v>2805</v>
      </c>
      <c r="M200" s="218" t="s">
        <v>2806</v>
      </c>
      <c r="N200" s="218" t="s">
        <v>2799</v>
      </c>
      <c r="O200" s="217" t="s">
        <v>2807</v>
      </c>
    </row>
    <row r="201" spans="2:15" x14ac:dyDescent="0.25">
      <c r="B201" s="76">
        <v>214</v>
      </c>
      <c r="C201" s="217" t="s">
        <v>2165</v>
      </c>
      <c r="D201" s="217" t="s">
        <v>2174</v>
      </c>
      <c r="E201" s="152">
        <v>0.15108796296296298</v>
      </c>
      <c r="F201" s="218" t="s">
        <v>1134</v>
      </c>
      <c r="G201" s="286">
        <v>124</v>
      </c>
      <c r="H201" s="217" t="s">
        <v>2720</v>
      </c>
      <c r="I201" s="218" t="s">
        <v>3</v>
      </c>
      <c r="J201" s="218" t="s">
        <v>293</v>
      </c>
      <c r="K201" s="218" t="s">
        <v>2796</v>
      </c>
      <c r="L201" s="218" t="s">
        <v>2797</v>
      </c>
      <c r="M201" s="218" t="s">
        <v>2798</v>
      </c>
      <c r="N201" s="218" t="s">
        <v>2799</v>
      </c>
      <c r="O201" s="217" t="s">
        <v>2800</v>
      </c>
    </row>
    <row r="202" spans="2:15" x14ac:dyDescent="0.25">
      <c r="B202" s="76">
        <v>221</v>
      </c>
      <c r="C202" s="217" t="s">
        <v>1833</v>
      </c>
      <c r="D202" s="217" t="s">
        <v>2174</v>
      </c>
      <c r="E202" s="152">
        <v>7.6284722222222226E-2</v>
      </c>
      <c r="F202" s="218" t="s">
        <v>1464</v>
      </c>
      <c r="G202" s="286">
        <v>34</v>
      </c>
      <c r="H202" s="217" t="s">
        <v>1466</v>
      </c>
      <c r="I202" s="218" t="s">
        <v>3</v>
      </c>
      <c r="J202" s="218" t="s">
        <v>292</v>
      </c>
      <c r="K202" s="218" t="s">
        <v>2657</v>
      </c>
      <c r="L202" s="218" t="s">
        <v>2814</v>
      </c>
      <c r="M202" s="218" t="s">
        <v>2815</v>
      </c>
      <c r="N202" s="218" t="s">
        <v>2799</v>
      </c>
      <c r="O202" s="217" t="s">
        <v>2816</v>
      </c>
    </row>
    <row r="203" spans="2:15" x14ac:dyDescent="0.25">
      <c r="B203" s="76">
        <v>167</v>
      </c>
      <c r="C203" s="217" t="s">
        <v>2165</v>
      </c>
      <c r="D203" s="217" t="s">
        <v>2188</v>
      </c>
      <c r="E203" s="152">
        <v>0.11480324074074073</v>
      </c>
      <c r="F203" s="218" t="s">
        <v>573</v>
      </c>
      <c r="G203" s="286">
        <v>40</v>
      </c>
      <c r="H203" s="217" t="s">
        <v>515</v>
      </c>
      <c r="I203" s="218" t="s">
        <v>3</v>
      </c>
      <c r="J203" s="218" t="s">
        <v>292</v>
      </c>
      <c r="K203" s="218" t="s">
        <v>2653</v>
      </c>
      <c r="L203" s="218" t="s">
        <v>2654</v>
      </c>
      <c r="M203" s="218" t="s">
        <v>2655</v>
      </c>
      <c r="N203" s="218" t="s">
        <v>2651</v>
      </c>
      <c r="O203" s="217" t="s">
        <v>2656</v>
      </c>
    </row>
    <row r="204" spans="2:15" x14ac:dyDescent="0.25">
      <c r="B204" s="76">
        <v>38</v>
      </c>
      <c r="C204" s="217" t="s">
        <v>2158</v>
      </c>
      <c r="D204" s="217" t="s">
        <v>2171</v>
      </c>
      <c r="E204" s="152">
        <v>0.10467592592592594</v>
      </c>
      <c r="F204" s="218" t="s">
        <v>278</v>
      </c>
      <c r="G204" s="286">
        <v>48</v>
      </c>
      <c r="H204" s="217" t="s">
        <v>2227</v>
      </c>
      <c r="I204" s="218" t="s">
        <v>3</v>
      </c>
      <c r="J204" s="218" t="s">
        <v>292</v>
      </c>
      <c r="K204" s="218" t="s">
        <v>2300</v>
      </c>
      <c r="L204" s="218" t="s">
        <v>2301</v>
      </c>
      <c r="M204" s="218" t="s">
        <v>2302</v>
      </c>
      <c r="N204" s="218" t="s">
        <v>2303</v>
      </c>
      <c r="O204" s="217" t="s">
        <v>2304</v>
      </c>
    </row>
    <row r="205" spans="2:15" x14ac:dyDescent="0.25">
      <c r="B205" s="76">
        <v>187</v>
      </c>
      <c r="C205" s="217" t="s">
        <v>2180</v>
      </c>
      <c r="D205" s="217" t="s">
        <v>2158</v>
      </c>
      <c r="E205" s="152">
        <v>0.11901620370370369</v>
      </c>
      <c r="F205" s="218" t="s">
        <v>274</v>
      </c>
      <c r="G205" s="286">
        <v>49</v>
      </c>
      <c r="H205" s="217" t="s">
        <v>620</v>
      </c>
      <c r="I205" s="218" t="s">
        <v>3</v>
      </c>
      <c r="J205" s="218" t="s">
        <v>292</v>
      </c>
      <c r="K205" s="218" t="s">
        <v>2721</v>
      </c>
      <c r="L205" s="218" t="s">
        <v>2722</v>
      </c>
      <c r="M205" s="218" t="s">
        <v>2723</v>
      </c>
      <c r="N205" s="218" t="s">
        <v>2705</v>
      </c>
      <c r="O205" s="217" t="s">
        <v>2724</v>
      </c>
    </row>
    <row r="206" spans="2:15" x14ac:dyDescent="0.25">
      <c r="B206" s="76">
        <v>71</v>
      </c>
      <c r="C206" s="217" t="s">
        <v>2158</v>
      </c>
      <c r="D206" s="217" t="s">
        <v>2174</v>
      </c>
      <c r="E206" s="152">
        <v>0.10721064814814814</v>
      </c>
      <c r="F206" s="218" t="s">
        <v>2394</v>
      </c>
      <c r="G206" s="286">
        <v>50</v>
      </c>
      <c r="H206" s="217" t="s">
        <v>2396</v>
      </c>
      <c r="I206" s="218" t="s">
        <v>3</v>
      </c>
      <c r="J206" s="218" t="s">
        <v>292</v>
      </c>
      <c r="K206" s="218" t="s">
        <v>994</v>
      </c>
      <c r="L206" s="218" t="s">
        <v>2391</v>
      </c>
      <c r="M206" s="218" t="s">
        <v>2392</v>
      </c>
      <c r="N206" s="218" t="s">
        <v>2393</v>
      </c>
      <c r="O206" s="217" t="s">
        <v>2395</v>
      </c>
    </row>
    <row r="207" spans="2:15" x14ac:dyDescent="0.25">
      <c r="B207" s="76">
        <v>112</v>
      </c>
      <c r="C207" s="217" t="s">
        <v>2158</v>
      </c>
      <c r="D207" s="217" t="s">
        <v>1811</v>
      </c>
      <c r="E207" s="152">
        <v>0.1181712962962963</v>
      </c>
      <c r="F207" s="218" t="s">
        <v>1537</v>
      </c>
      <c r="G207" s="286">
        <v>51</v>
      </c>
      <c r="H207" s="217" t="s">
        <v>484</v>
      </c>
      <c r="I207" s="218" t="s">
        <v>3</v>
      </c>
      <c r="J207" s="218" t="s">
        <v>292</v>
      </c>
      <c r="K207" s="218" t="s">
        <v>295</v>
      </c>
      <c r="L207" s="218" t="s">
        <v>958</v>
      </c>
      <c r="M207" s="218" t="s">
        <v>2505</v>
      </c>
      <c r="N207" s="218" t="s">
        <v>2491</v>
      </c>
      <c r="O207" s="217" t="s">
        <v>2506</v>
      </c>
    </row>
    <row r="208" spans="2:15" x14ac:dyDescent="0.25">
      <c r="B208" s="76">
        <v>4</v>
      </c>
      <c r="C208" s="217" t="s">
        <v>2174</v>
      </c>
      <c r="D208" s="217" t="s">
        <v>2180</v>
      </c>
      <c r="E208" s="152">
        <v>0.12702546296296297</v>
      </c>
      <c r="F208" s="218" t="s">
        <v>1610</v>
      </c>
      <c r="G208" s="286">
        <v>56</v>
      </c>
      <c r="H208" s="217" t="s">
        <v>502</v>
      </c>
      <c r="I208" s="218" t="s">
        <v>3</v>
      </c>
      <c r="J208" s="218" t="s">
        <v>292</v>
      </c>
      <c r="K208" s="218" t="s">
        <v>2203</v>
      </c>
      <c r="L208" s="218" t="s">
        <v>2204</v>
      </c>
      <c r="M208" s="218" t="s">
        <v>2205</v>
      </c>
      <c r="N208" s="218" t="s">
        <v>2195</v>
      </c>
      <c r="O208" s="217" t="s">
        <v>2206</v>
      </c>
    </row>
    <row r="209" spans="2:15" x14ac:dyDescent="0.25">
      <c r="B209" s="76">
        <v>34</v>
      </c>
      <c r="C209" s="217" t="s">
        <v>2174</v>
      </c>
      <c r="D209" s="217" t="s">
        <v>2188</v>
      </c>
      <c r="E209" s="152">
        <v>0.12753472222222223</v>
      </c>
      <c r="F209" s="218" t="s">
        <v>2214</v>
      </c>
      <c r="G209" s="286">
        <v>56</v>
      </c>
      <c r="H209" s="217" t="s">
        <v>2216</v>
      </c>
      <c r="I209" s="218" t="s">
        <v>3</v>
      </c>
      <c r="J209" s="218" t="s">
        <v>292</v>
      </c>
      <c r="K209" s="218" t="s">
        <v>2290</v>
      </c>
      <c r="L209" s="218" t="s">
        <v>2291</v>
      </c>
      <c r="M209" s="218" t="s">
        <v>2292</v>
      </c>
      <c r="N209" s="218" t="s">
        <v>2281</v>
      </c>
      <c r="O209" s="217" t="s">
        <v>2293</v>
      </c>
    </row>
    <row r="210" spans="2:15" x14ac:dyDescent="0.25">
      <c r="B210" s="76">
        <v>54</v>
      </c>
      <c r="C210" s="217" t="s">
        <v>2171</v>
      </c>
      <c r="D210" s="217" t="s">
        <v>2180</v>
      </c>
      <c r="E210" s="152">
        <v>0.13040509259259259</v>
      </c>
      <c r="F210" s="218" t="s">
        <v>686</v>
      </c>
      <c r="G210" s="286">
        <v>58</v>
      </c>
      <c r="H210" s="217" t="s">
        <v>283</v>
      </c>
      <c r="I210" s="218" t="s">
        <v>3</v>
      </c>
      <c r="J210" s="218" t="s">
        <v>292</v>
      </c>
      <c r="K210" s="218" t="s">
        <v>2341</v>
      </c>
      <c r="L210" s="218" t="s">
        <v>599</v>
      </c>
      <c r="M210" s="218" t="s">
        <v>2342</v>
      </c>
      <c r="N210" s="218" t="s">
        <v>2325</v>
      </c>
      <c r="O210" s="217" t="s">
        <v>2343</v>
      </c>
    </row>
    <row r="211" spans="2:15" x14ac:dyDescent="0.25">
      <c r="B211" s="76">
        <v>91</v>
      </c>
      <c r="C211" s="217" t="s">
        <v>2171</v>
      </c>
      <c r="D211" s="217" t="s">
        <v>1811</v>
      </c>
      <c r="E211" s="152">
        <v>0.11190972222222222</v>
      </c>
      <c r="F211" s="218" t="s">
        <v>1595</v>
      </c>
      <c r="G211" s="286">
        <v>59</v>
      </c>
      <c r="H211" s="217" t="s">
        <v>497</v>
      </c>
      <c r="I211" s="218" t="s">
        <v>3</v>
      </c>
      <c r="J211" s="218" t="s">
        <v>292</v>
      </c>
      <c r="K211" s="218" t="s">
        <v>2456</v>
      </c>
      <c r="L211" s="218" t="s">
        <v>2457</v>
      </c>
      <c r="M211" s="218" t="s">
        <v>2458</v>
      </c>
      <c r="N211" s="218" t="s">
        <v>2449</v>
      </c>
      <c r="O211" s="217" t="s">
        <v>2459</v>
      </c>
    </row>
    <row r="212" spans="2:15" x14ac:dyDescent="0.25">
      <c r="B212" s="76">
        <v>215</v>
      </c>
      <c r="C212" s="217" t="s">
        <v>2158</v>
      </c>
      <c r="D212" s="217" t="s">
        <v>2180</v>
      </c>
      <c r="E212" s="152">
        <v>0.13040509259259259</v>
      </c>
      <c r="F212" s="218" t="s">
        <v>274</v>
      </c>
      <c r="G212" s="286">
        <v>61</v>
      </c>
      <c r="H212" s="217" t="s">
        <v>620</v>
      </c>
      <c r="I212" s="218" t="s">
        <v>3</v>
      </c>
      <c r="J212" s="218" t="s">
        <v>292</v>
      </c>
      <c r="K212" s="218" t="s">
        <v>2323</v>
      </c>
      <c r="L212" s="218" t="s">
        <v>599</v>
      </c>
      <c r="M212" s="218" t="s">
        <v>2801</v>
      </c>
      <c r="N212" s="218" t="s">
        <v>2799</v>
      </c>
      <c r="O212" s="217" t="s">
        <v>2802</v>
      </c>
    </row>
    <row r="213" spans="2:15" x14ac:dyDescent="0.25">
      <c r="B213" s="76">
        <v>6</v>
      </c>
      <c r="C213" s="217" t="s">
        <v>2188</v>
      </c>
      <c r="D213" s="217" t="s">
        <v>2174</v>
      </c>
      <c r="E213" s="152">
        <v>0.12458333333333334</v>
      </c>
      <c r="F213" s="218" t="s">
        <v>2214</v>
      </c>
      <c r="G213" s="286">
        <v>62</v>
      </c>
      <c r="H213" s="217" t="s">
        <v>2216</v>
      </c>
      <c r="I213" s="218" t="s">
        <v>3</v>
      </c>
      <c r="J213" s="218" t="s">
        <v>292</v>
      </c>
      <c r="K213" s="218" t="s">
        <v>297</v>
      </c>
      <c r="L213" s="218" t="s">
        <v>2212</v>
      </c>
      <c r="M213" s="218" t="s">
        <v>2213</v>
      </c>
      <c r="N213" s="218" t="s">
        <v>2208</v>
      </c>
      <c r="O213" s="217" t="s">
        <v>2215</v>
      </c>
    </row>
    <row r="214" spans="2:15" x14ac:dyDescent="0.25">
      <c r="B214" s="76">
        <v>78</v>
      </c>
      <c r="C214" s="217" t="s">
        <v>2158</v>
      </c>
      <c r="D214" s="217" t="s">
        <v>2188</v>
      </c>
      <c r="E214" s="152">
        <v>0.12637731481481482</v>
      </c>
      <c r="F214" s="218" t="s">
        <v>2417</v>
      </c>
      <c r="G214" s="286">
        <v>64</v>
      </c>
      <c r="H214" s="217" t="s">
        <v>2419</v>
      </c>
      <c r="I214" s="218" t="s">
        <v>3</v>
      </c>
      <c r="J214" s="218" t="s">
        <v>292</v>
      </c>
      <c r="K214" s="218" t="s">
        <v>2414</v>
      </c>
      <c r="L214" s="218" t="s">
        <v>2415</v>
      </c>
      <c r="M214" s="218" t="s">
        <v>2416</v>
      </c>
      <c r="N214" s="218" t="s">
        <v>2393</v>
      </c>
      <c r="O214" s="217" t="s">
        <v>2418</v>
      </c>
    </row>
    <row r="215" spans="2:15" x14ac:dyDescent="0.25">
      <c r="B215" s="76">
        <v>134</v>
      </c>
      <c r="C215" s="217" t="s">
        <v>2158</v>
      </c>
      <c r="D215" s="217" t="s">
        <v>2188</v>
      </c>
      <c r="E215" s="152">
        <v>0.12668981481481481</v>
      </c>
      <c r="F215" s="218" t="s">
        <v>1601</v>
      </c>
      <c r="G215" s="286">
        <v>64</v>
      </c>
      <c r="H215" s="217" t="s">
        <v>499</v>
      </c>
      <c r="I215" s="218" t="s">
        <v>3</v>
      </c>
      <c r="J215" s="218" t="s">
        <v>292</v>
      </c>
      <c r="K215" s="218" t="s">
        <v>2575</v>
      </c>
      <c r="L215" s="218" t="s">
        <v>2576</v>
      </c>
      <c r="M215" s="218" t="s">
        <v>2577</v>
      </c>
      <c r="N215" s="218" t="s">
        <v>2571</v>
      </c>
      <c r="O215" s="217" t="s">
        <v>2578</v>
      </c>
    </row>
    <row r="216" spans="2:15" x14ac:dyDescent="0.25">
      <c r="B216" s="76">
        <v>168</v>
      </c>
      <c r="C216" s="217" t="s">
        <v>2158</v>
      </c>
      <c r="D216" s="217" t="s">
        <v>1811</v>
      </c>
      <c r="E216" s="152">
        <v>0.12925925925925927</v>
      </c>
      <c r="F216" s="218" t="s">
        <v>362</v>
      </c>
      <c r="G216" s="286">
        <v>64</v>
      </c>
      <c r="H216" s="217" t="s">
        <v>472</v>
      </c>
      <c r="I216" s="218" t="s">
        <v>3</v>
      </c>
      <c r="J216" s="218" t="s">
        <v>292</v>
      </c>
      <c r="K216" s="218" t="s">
        <v>2657</v>
      </c>
      <c r="L216" s="218" t="s">
        <v>572</v>
      </c>
      <c r="M216" s="218" t="s">
        <v>2658</v>
      </c>
      <c r="N216" s="218" t="s">
        <v>2651</v>
      </c>
      <c r="O216" s="217" t="s">
        <v>2659</v>
      </c>
    </row>
    <row r="217" spans="2:15" x14ac:dyDescent="0.25">
      <c r="B217" s="76">
        <v>179</v>
      </c>
      <c r="C217" s="217" t="s">
        <v>2174</v>
      </c>
      <c r="D217" s="217" t="s">
        <v>1811</v>
      </c>
      <c r="E217" s="152">
        <v>0.13157407407407407</v>
      </c>
      <c r="F217" s="218" t="s">
        <v>1595</v>
      </c>
      <c r="G217" s="286">
        <v>67</v>
      </c>
      <c r="H217" s="217" t="s">
        <v>497</v>
      </c>
      <c r="I217" s="218" t="s">
        <v>3</v>
      </c>
      <c r="J217" s="218" t="s">
        <v>292</v>
      </c>
      <c r="K217" s="218" t="s">
        <v>556</v>
      </c>
      <c r="L217" s="218" t="s">
        <v>2694</v>
      </c>
      <c r="M217" s="218" t="s">
        <v>2695</v>
      </c>
      <c r="N217" s="218" t="s">
        <v>2677</v>
      </c>
      <c r="O217" s="217" t="s">
        <v>2696</v>
      </c>
    </row>
    <row r="218" spans="2:15" x14ac:dyDescent="0.25">
      <c r="B218" s="76">
        <v>47</v>
      </c>
      <c r="C218" s="217" t="s">
        <v>2158</v>
      </c>
      <c r="D218" s="217" t="s">
        <v>2180</v>
      </c>
      <c r="E218" s="152">
        <v>0.13309027777777779</v>
      </c>
      <c r="F218" s="218" t="s">
        <v>539</v>
      </c>
      <c r="G218" s="286">
        <v>71</v>
      </c>
      <c r="H218" s="217" t="s">
        <v>541</v>
      </c>
      <c r="I218" s="218" t="s">
        <v>3</v>
      </c>
      <c r="J218" s="218" t="s">
        <v>292</v>
      </c>
      <c r="K218" s="218" t="s">
        <v>2323</v>
      </c>
      <c r="L218" s="218" t="s">
        <v>599</v>
      </c>
      <c r="M218" s="218" t="s">
        <v>2324</v>
      </c>
      <c r="N218" s="218" t="s">
        <v>2325</v>
      </c>
      <c r="O218" s="217" t="s">
        <v>2326</v>
      </c>
    </row>
    <row r="219" spans="2:15" x14ac:dyDescent="0.25">
      <c r="B219" s="76">
        <v>176</v>
      </c>
      <c r="C219" s="217" t="s">
        <v>2158</v>
      </c>
      <c r="D219" s="217" t="s">
        <v>2165</v>
      </c>
      <c r="E219" s="152">
        <v>0.13612268518518519</v>
      </c>
      <c r="F219" s="218" t="s">
        <v>1610</v>
      </c>
      <c r="G219" s="286">
        <v>73</v>
      </c>
      <c r="H219" s="217" t="s">
        <v>502</v>
      </c>
      <c r="I219" s="218" t="s">
        <v>3</v>
      </c>
      <c r="J219" s="218" t="s">
        <v>292</v>
      </c>
      <c r="K219" s="218" t="s">
        <v>2683</v>
      </c>
      <c r="L219" s="218" t="s">
        <v>2684</v>
      </c>
      <c r="M219" s="218" t="s">
        <v>2685</v>
      </c>
      <c r="N219" s="218" t="s">
        <v>2677</v>
      </c>
      <c r="O219" s="217" t="s">
        <v>2686</v>
      </c>
    </row>
    <row r="220" spans="2:15" x14ac:dyDescent="0.25">
      <c r="B220" s="76">
        <v>190</v>
      </c>
      <c r="C220" s="217" t="s">
        <v>2158</v>
      </c>
      <c r="D220" s="217" t="s">
        <v>2188</v>
      </c>
      <c r="E220" s="152">
        <v>0.13236111111111112</v>
      </c>
      <c r="F220" s="218" t="s">
        <v>2261</v>
      </c>
      <c r="G220" s="286">
        <v>75</v>
      </c>
      <c r="H220" s="217" t="s">
        <v>2737</v>
      </c>
      <c r="I220" s="218" t="s">
        <v>3</v>
      </c>
      <c r="J220" s="218" t="s">
        <v>292</v>
      </c>
      <c r="K220" s="218" t="s">
        <v>2732</v>
      </c>
      <c r="L220" s="218" t="s">
        <v>2733</v>
      </c>
      <c r="M220" s="218" t="s">
        <v>2734</v>
      </c>
      <c r="N220" s="218" t="s">
        <v>2735</v>
      </c>
      <c r="O220" s="217" t="s">
        <v>2736</v>
      </c>
    </row>
    <row r="221" spans="2:15" x14ac:dyDescent="0.25">
      <c r="B221" s="76">
        <v>60</v>
      </c>
      <c r="C221" s="217" t="s">
        <v>2174</v>
      </c>
      <c r="D221" s="217" t="s">
        <v>2180</v>
      </c>
      <c r="E221" s="152">
        <v>0.13829861111111111</v>
      </c>
      <c r="F221" s="218" t="s">
        <v>2222</v>
      </c>
      <c r="G221" s="286">
        <v>79</v>
      </c>
      <c r="H221" s="217" t="s">
        <v>2224</v>
      </c>
      <c r="I221" s="218" t="s">
        <v>3</v>
      </c>
      <c r="J221" s="218" t="s">
        <v>292</v>
      </c>
      <c r="K221" s="218" t="s">
        <v>2360</v>
      </c>
      <c r="L221" s="218" t="s">
        <v>599</v>
      </c>
      <c r="M221" s="218" t="s">
        <v>2361</v>
      </c>
      <c r="N221" s="218" t="s">
        <v>2348</v>
      </c>
      <c r="O221" s="217" t="s">
        <v>2362</v>
      </c>
    </row>
    <row r="222" spans="2:15" x14ac:dyDescent="0.25">
      <c r="B222" s="76">
        <v>56</v>
      </c>
      <c r="C222" s="217" t="s">
        <v>2158</v>
      </c>
      <c r="D222" s="217" t="s">
        <v>1811</v>
      </c>
      <c r="E222" s="152">
        <v>0.14234953703703704</v>
      </c>
      <c r="F222" s="218" t="s">
        <v>2275</v>
      </c>
      <c r="G222" s="286">
        <v>85</v>
      </c>
      <c r="H222" s="217" t="s">
        <v>2277</v>
      </c>
      <c r="I222" s="218" t="s">
        <v>3</v>
      </c>
      <c r="J222" s="218" t="s">
        <v>292</v>
      </c>
      <c r="K222" s="218" t="s">
        <v>2346</v>
      </c>
      <c r="L222" s="218" t="s">
        <v>1096</v>
      </c>
      <c r="M222" s="218" t="s">
        <v>2347</v>
      </c>
      <c r="N222" s="218" t="s">
        <v>2348</v>
      </c>
      <c r="O222" s="217" t="s">
        <v>2349</v>
      </c>
    </row>
    <row r="223" spans="2:15" x14ac:dyDescent="0.25">
      <c r="B223" s="76">
        <v>160</v>
      </c>
      <c r="C223" s="217" t="s">
        <v>1811</v>
      </c>
      <c r="D223" s="217" t="s">
        <v>2188</v>
      </c>
      <c r="E223" s="152">
        <v>0.14473379629629629</v>
      </c>
      <c r="F223" s="218" t="s">
        <v>276</v>
      </c>
      <c r="G223" s="286">
        <v>92</v>
      </c>
      <c r="H223" s="217" t="s">
        <v>280</v>
      </c>
      <c r="I223" s="218" t="s">
        <v>3</v>
      </c>
      <c r="J223" s="218" t="s">
        <v>292</v>
      </c>
      <c r="K223" s="218" t="s">
        <v>2341</v>
      </c>
      <c r="L223" s="218" t="s">
        <v>2637</v>
      </c>
      <c r="M223" s="218" t="s">
        <v>2638</v>
      </c>
      <c r="N223" s="218" t="s">
        <v>2631</v>
      </c>
      <c r="O223" s="217" t="s">
        <v>2639</v>
      </c>
    </row>
    <row r="224" spans="2:15" x14ac:dyDescent="0.25">
      <c r="B224" s="76">
        <v>111</v>
      </c>
      <c r="C224" s="217" t="s">
        <v>2165</v>
      </c>
      <c r="D224" s="217" t="s">
        <v>2188</v>
      </c>
      <c r="E224" s="152">
        <v>0.14515046296296297</v>
      </c>
      <c r="F224" s="218" t="s">
        <v>2214</v>
      </c>
      <c r="G224" s="286">
        <v>94</v>
      </c>
      <c r="H224" s="217" t="s">
        <v>2216</v>
      </c>
      <c r="I224" s="218" t="s">
        <v>3</v>
      </c>
      <c r="J224" s="218" t="s">
        <v>292</v>
      </c>
      <c r="K224" s="218" t="s">
        <v>2501</v>
      </c>
      <c r="L224" s="218" t="s">
        <v>2502</v>
      </c>
      <c r="M224" s="218" t="s">
        <v>2503</v>
      </c>
      <c r="N224" s="218" t="s">
        <v>2491</v>
      </c>
      <c r="O224" s="217" t="s">
        <v>2504</v>
      </c>
    </row>
    <row r="225" spans="1:15" x14ac:dyDescent="0.25">
      <c r="B225" s="76">
        <v>210</v>
      </c>
      <c r="C225" s="217" t="s">
        <v>2180</v>
      </c>
      <c r="D225" s="217" t="s">
        <v>1811</v>
      </c>
      <c r="E225" s="152">
        <v>0.14559027777777778</v>
      </c>
      <c r="F225" s="218" t="s">
        <v>1756</v>
      </c>
      <c r="G225" s="286">
        <v>101</v>
      </c>
      <c r="H225" s="217" t="s">
        <v>520</v>
      </c>
      <c r="I225" s="218" t="s">
        <v>3</v>
      </c>
      <c r="J225" s="218" t="s">
        <v>292</v>
      </c>
      <c r="K225" s="218" t="s">
        <v>2786</v>
      </c>
      <c r="L225" s="218" t="s">
        <v>2787</v>
      </c>
      <c r="M225" s="218" t="s">
        <v>2788</v>
      </c>
      <c r="N225" s="218" t="s">
        <v>2778</v>
      </c>
      <c r="O225" s="217" t="s">
        <v>2789</v>
      </c>
    </row>
    <row r="226" spans="1:15" x14ac:dyDescent="0.25">
      <c r="B226" s="76">
        <v>223</v>
      </c>
      <c r="C226" s="217" t="s">
        <v>2165</v>
      </c>
      <c r="D226" s="217" t="s">
        <v>2188</v>
      </c>
      <c r="E226" s="152">
        <v>0.15466435185185187</v>
      </c>
      <c r="F226" s="218" t="s">
        <v>2749</v>
      </c>
      <c r="G226" s="286">
        <v>133</v>
      </c>
      <c r="H226" s="217" t="s">
        <v>2751</v>
      </c>
      <c r="I226" s="218" t="s">
        <v>3</v>
      </c>
      <c r="J226" s="218" t="s">
        <v>292</v>
      </c>
      <c r="K226" s="218" t="s">
        <v>2820</v>
      </c>
      <c r="L226" s="218" t="s">
        <v>2821</v>
      </c>
      <c r="M226" s="218" t="s">
        <v>2822</v>
      </c>
      <c r="N226" s="218" t="s">
        <v>2818</v>
      </c>
      <c r="O226" s="217" t="s">
        <v>2823</v>
      </c>
    </row>
    <row r="227" spans="1:15" x14ac:dyDescent="0.25">
      <c r="B227" s="76">
        <v>79</v>
      </c>
      <c r="C227" s="217" t="s">
        <v>2165</v>
      </c>
      <c r="D227" s="217" t="s">
        <v>2180</v>
      </c>
      <c r="E227" s="152">
        <v>0.15934027777777779</v>
      </c>
      <c r="F227" s="218" t="s">
        <v>2200</v>
      </c>
      <c r="G227" s="286">
        <v>153</v>
      </c>
      <c r="H227" s="217" t="s">
        <v>2202</v>
      </c>
      <c r="I227" s="218" t="s">
        <v>3</v>
      </c>
      <c r="J227" s="218" t="s">
        <v>292</v>
      </c>
      <c r="K227" s="218" t="s">
        <v>2420</v>
      </c>
      <c r="L227" s="218" t="s">
        <v>2421</v>
      </c>
      <c r="M227" s="218" t="s">
        <v>2422</v>
      </c>
      <c r="N227" s="218" t="s">
        <v>2423</v>
      </c>
      <c r="O227" s="217" t="s">
        <v>2424</v>
      </c>
    </row>
    <row r="228" spans="1:15" x14ac:dyDescent="0.25">
      <c r="B228" s="76">
        <v>58</v>
      </c>
      <c r="C228" s="217" t="s">
        <v>2165</v>
      </c>
      <c r="D228" s="217" t="s">
        <v>1811</v>
      </c>
      <c r="E228" s="152">
        <v>0.16380787037037037</v>
      </c>
      <c r="F228" s="218" t="s">
        <v>1835</v>
      </c>
      <c r="G228" s="286">
        <v>172</v>
      </c>
      <c r="H228" s="217" t="s">
        <v>1837</v>
      </c>
      <c r="I228" s="218" t="s">
        <v>3</v>
      </c>
      <c r="J228" s="218" t="s">
        <v>292</v>
      </c>
      <c r="K228" s="218" t="s">
        <v>2354</v>
      </c>
      <c r="L228" s="218" t="s">
        <v>2355</v>
      </c>
      <c r="M228" s="218" t="s">
        <v>2356</v>
      </c>
      <c r="N228" s="218" t="s">
        <v>2348</v>
      </c>
      <c r="O228" s="217" t="s">
        <v>2357</v>
      </c>
    </row>
    <row r="229" spans="1:15" x14ac:dyDescent="0.25">
      <c r="B229" s="76">
        <v>201</v>
      </c>
      <c r="C229" s="217" t="s">
        <v>2180</v>
      </c>
      <c r="D229" s="217" t="s">
        <v>1833</v>
      </c>
      <c r="E229" s="152">
        <v>8.8587962962962966E-2</v>
      </c>
      <c r="F229" s="218" t="s">
        <v>607</v>
      </c>
      <c r="G229" s="286">
        <v>43</v>
      </c>
      <c r="H229" s="217" t="s">
        <v>2674</v>
      </c>
      <c r="I229" s="218" t="s">
        <v>3</v>
      </c>
      <c r="J229" s="218" t="s">
        <v>946</v>
      </c>
      <c r="K229" s="218" t="s">
        <v>296</v>
      </c>
      <c r="L229" s="218" t="s">
        <v>2765</v>
      </c>
      <c r="M229" s="218" t="s">
        <v>2766</v>
      </c>
      <c r="N229" s="218" t="s">
        <v>2759</v>
      </c>
      <c r="O229" s="217" t="s">
        <v>2767</v>
      </c>
    </row>
    <row r="230" spans="1:15" x14ac:dyDescent="0.25">
      <c r="B230" s="76">
        <v>88</v>
      </c>
      <c r="C230" s="217" t="s">
        <v>2180</v>
      </c>
      <c r="D230" s="217" t="s">
        <v>2174</v>
      </c>
      <c r="E230" s="152">
        <v>0.11461805555555556</v>
      </c>
      <c r="F230" s="218" t="s">
        <v>2222</v>
      </c>
      <c r="G230" s="286">
        <v>52</v>
      </c>
      <c r="H230" s="217" t="s">
        <v>2224</v>
      </c>
      <c r="I230" s="218" t="s">
        <v>3</v>
      </c>
      <c r="J230" s="218" t="s">
        <v>946</v>
      </c>
      <c r="K230" s="218" t="s">
        <v>296</v>
      </c>
      <c r="L230" s="218" t="s">
        <v>2447</v>
      </c>
      <c r="M230" s="218" t="s">
        <v>2448</v>
      </c>
      <c r="N230" s="218" t="s">
        <v>2449</v>
      </c>
      <c r="O230" s="217" t="s">
        <v>2450</v>
      </c>
    </row>
    <row r="231" spans="1:15" x14ac:dyDescent="0.25">
      <c r="B231" s="76">
        <v>65</v>
      </c>
      <c r="C231" s="217" t="s">
        <v>2165</v>
      </c>
      <c r="D231" s="217" t="s">
        <v>1833</v>
      </c>
      <c r="E231" s="152">
        <v>0.1238425925925926</v>
      </c>
      <c r="F231" s="218" t="s">
        <v>596</v>
      </c>
      <c r="G231" s="286">
        <v>56</v>
      </c>
      <c r="H231" s="217" t="s">
        <v>2375</v>
      </c>
      <c r="I231" s="218" t="s">
        <v>3</v>
      </c>
      <c r="J231" s="218" t="s">
        <v>946</v>
      </c>
      <c r="K231" s="218" t="s">
        <v>296</v>
      </c>
      <c r="L231" s="218" t="s">
        <v>887</v>
      </c>
      <c r="M231" s="218" t="s">
        <v>2373</v>
      </c>
      <c r="N231" s="218" t="s">
        <v>2369</v>
      </c>
      <c r="O231" s="217" t="s">
        <v>2374</v>
      </c>
    </row>
    <row r="232" spans="1:15" x14ac:dyDescent="0.25">
      <c r="B232" s="76">
        <v>121</v>
      </c>
      <c r="C232" s="217" t="s">
        <v>2165</v>
      </c>
      <c r="D232" s="217" t="s">
        <v>1833</v>
      </c>
      <c r="E232" s="152">
        <v>0.12962962962962962</v>
      </c>
      <c r="F232" s="218" t="s">
        <v>2535</v>
      </c>
      <c r="G232" s="286">
        <v>58</v>
      </c>
      <c r="H232" s="217" t="s">
        <v>2537</v>
      </c>
      <c r="I232" s="218" t="s">
        <v>3</v>
      </c>
      <c r="J232" s="218" t="s">
        <v>946</v>
      </c>
      <c r="K232" s="218" t="s">
        <v>296</v>
      </c>
      <c r="L232" s="218" t="s">
        <v>2533</v>
      </c>
      <c r="M232" s="218" t="s">
        <v>2534</v>
      </c>
      <c r="N232" s="218" t="s">
        <v>2515</v>
      </c>
      <c r="O232" s="217" t="s">
        <v>2536</v>
      </c>
    </row>
    <row r="233" spans="1:15" x14ac:dyDescent="0.25">
      <c r="B233" s="76">
        <v>169</v>
      </c>
      <c r="C233" s="217" t="s">
        <v>2158</v>
      </c>
      <c r="D233" s="217" t="s">
        <v>1833</v>
      </c>
      <c r="E233" s="152">
        <v>0.12792824074074075</v>
      </c>
      <c r="F233" s="218" t="s">
        <v>2214</v>
      </c>
      <c r="G233" s="286">
        <v>67</v>
      </c>
      <c r="H233" s="217" t="s">
        <v>2216</v>
      </c>
      <c r="I233" s="218" t="s">
        <v>3</v>
      </c>
      <c r="J233" s="218" t="s">
        <v>946</v>
      </c>
      <c r="K233" s="218" t="s">
        <v>296</v>
      </c>
      <c r="L233" s="218" t="s">
        <v>2660</v>
      </c>
      <c r="M233" s="218" t="s">
        <v>2661</v>
      </c>
      <c r="N233" s="218" t="s">
        <v>2651</v>
      </c>
      <c r="O233" s="217" t="s">
        <v>2662</v>
      </c>
    </row>
    <row r="234" spans="1:15" x14ac:dyDescent="0.25">
      <c r="B234" s="76">
        <v>9</v>
      </c>
      <c r="C234" s="217" t="s">
        <v>2165</v>
      </c>
      <c r="D234" s="217" t="s">
        <v>1833</v>
      </c>
      <c r="E234" s="152">
        <v>0.14049768518518518</v>
      </c>
      <c r="F234" s="218" t="s">
        <v>2222</v>
      </c>
      <c r="G234" s="286">
        <v>84</v>
      </c>
      <c r="H234" s="217" t="s">
        <v>2224</v>
      </c>
      <c r="I234" s="218" t="s">
        <v>3</v>
      </c>
      <c r="J234" s="218" t="s">
        <v>946</v>
      </c>
      <c r="K234" s="218" t="s">
        <v>296</v>
      </c>
      <c r="L234" s="218" t="s">
        <v>2009</v>
      </c>
      <c r="M234" s="218" t="s">
        <v>2221</v>
      </c>
      <c r="N234" s="218" t="s">
        <v>2208</v>
      </c>
      <c r="O234" s="217" t="s">
        <v>2223</v>
      </c>
    </row>
    <row r="235" spans="1:15" x14ac:dyDescent="0.25">
      <c r="A235" s="253" t="s">
        <v>309</v>
      </c>
      <c r="B235" s="290" t="s">
        <v>309</v>
      </c>
      <c r="C235" s="290" t="s">
        <v>309</v>
      </c>
      <c r="D235" s="290" t="s">
        <v>309</v>
      </c>
      <c r="E235" s="290" t="s">
        <v>309</v>
      </c>
      <c r="F235" s="290" t="s">
        <v>309</v>
      </c>
      <c r="G235" s="290" t="s">
        <v>309</v>
      </c>
      <c r="H235" s="290" t="s">
        <v>309</v>
      </c>
      <c r="I235" s="290" t="s">
        <v>309</v>
      </c>
      <c r="J235" s="290" t="s">
        <v>309</v>
      </c>
      <c r="K235" s="290" t="s">
        <v>309</v>
      </c>
      <c r="L235" s="290" t="s">
        <v>309</v>
      </c>
      <c r="M235" s="290" t="s">
        <v>309</v>
      </c>
      <c r="N235" s="290" t="s">
        <v>309</v>
      </c>
      <c r="O235" s="290" t="s">
        <v>309</v>
      </c>
    </row>
  </sheetData>
  <sortState xmlns:xlrd2="http://schemas.microsoft.com/office/spreadsheetml/2017/richdata2" ref="A11:O234">
    <sortCondition ref="I11:I234"/>
    <sortCondition ref="J11:J234"/>
  </sortState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S111"/>
  <sheetViews>
    <sheetView workbookViewId="0">
      <selection activeCell="D6" sqref="D6"/>
    </sheetView>
  </sheetViews>
  <sheetFormatPr defaultRowHeight="15" x14ac:dyDescent="0.25"/>
  <cols>
    <col min="1" max="1" width="1.7109375" customWidth="1"/>
    <col min="2" max="2" width="4" style="307" bestFit="1" customWidth="1"/>
    <col min="3" max="3" width="36.7109375" style="299" bestFit="1" customWidth="1"/>
    <col min="4" max="4" width="7" style="299" bestFit="1" customWidth="1"/>
    <col min="5" max="7" width="3.7109375" style="201" customWidth="1"/>
    <col min="8" max="8" width="36.7109375" style="299" bestFit="1" customWidth="1"/>
    <col min="9" max="9" width="14.7109375" style="299" bestFit="1" customWidth="1"/>
    <col min="10" max="10" width="8.140625" style="299" bestFit="1" customWidth="1"/>
    <col min="11" max="11" width="7.7109375" style="299" bestFit="1" customWidth="1"/>
    <col min="12" max="12" width="7.28515625" style="299" bestFit="1" customWidth="1"/>
    <col min="13" max="13" width="8.140625" style="299" bestFit="1" customWidth="1"/>
    <col min="14" max="14" width="10.5703125" style="299" bestFit="1" customWidth="1"/>
    <col min="15" max="15" width="8.140625" style="299" bestFit="1" customWidth="1"/>
    <col min="16" max="16" width="4.42578125" style="299" bestFit="1" customWidth="1"/>
    <col min="17" max="17" width="72.28515625" bestFit="1" customWidth="1"/>
    <col min="18" max="18" width="52.85546875" bestFit="1" customWidth="1"/>
  </cols>
  <sheetData>
    <row r="1" spans="1:18" ht="18.75" x14ac:dyDescent="0.3">
      <c r="A1" s="1" t="s">
        <v>3074</v>
      </c>
    </row>
    <row r="4" spans="1:18" x14ac:dyDescent="0.25">
      <c r="J4" s="299">
        <f>J5/3600</f>
        <v>4.3840555555555554</v>
      </c>
    </row>
    <row r="5" spans="1:18" x14ac:dyDescent="0.25">
      <c r="I5" s="299" t="s">
        <v>3053</v>
      </c>
      <c r="J5" s="299">
        <f>3600*4+J6*20</f>
        <v>15782.6</v>
      </c>
      <c r="O5" s="299">
        <f>O6/3600</f>
        <v>3.7527777777777778</v>
      </c>
    </row>
    <row r="6" spans="1:18" x14ac:dyDescent="0.25">
      <c r="D6" s="218"/>
      <c r="I6" s="299" t="s">
        <v>378</v>
      </c>
      <c r="J6" s="299">
        <f>J7/200</f>
        <v>69.13</v>
      </c>
      <c r="N6" s="299" t="s">
        <v>3051</v>
      </c>
      <c r="O6" s="299">
        <f>3600*3+45*60+10</f>
        <v>13510</v>
      </c>
    </row>
    <row r="7" spans="1:18" x14ac:dyDescent="0.25">
      <c r="I7" s="299" t="s">
        <v>379</v>
      </c>
      <c r="J7" s="201">
        <f>SUM(J11:J111)*2-46</f>
        <v>13826</v>
      </c>
      <c r="N7" s="299" t="s">
        <v>3052</v>
      </c>
      <c r="O7" s="152">
        <f>SUM(O11:O111)/100</f>
        <v>0.15636261574074076</v>
      </c>
    </row>
    <row r="9" spans="1:18" x14ac:dyDescent="0.25">
      <c r="B9" s="307" t="s">
        <v>2864</v>
      </c>
      <c r="C9" s="218" t="s">
        <v>256</v>
      </c>
      <c r="H9" s="218" t="s">
        <v>255</v>
      </c>
      <c r="I9" s="218" t="s">
        <v>262</v>
      </c>
      <c r="J9" s="299" t="s">
        <v>521</v>
      </c>
      <c r="K9" s="218" t="s">
        <v>320</v>
      </c>
      <c r="L9" s="218" t="s">
        <v>321</v>
      </c>
      <c r="M9" s="299" t="s">
        <v>261</v>
      </c>
      <c r="O9" s="299" t="s">
        <v>257</v>
      </c>
      <c r="P9" s="218" t="s">
        <v>258</v>
      </c>
      <c r="Q9" s="217" t="s">
        <v>522</v>
      </c>
      <c r="R9" s="217" t="s">
        <v>259</v>
      </c>
    </row>
    <row r="10" spans="1:18" x14ac:dyDescent="0.25">
      <c r="C10" s="218"/>
      <c r="F10" s="201">
        <v>0</v>
      </c>
      <c r="G10" s="201">
        <v>0</v>
      </c>
      <c r="H10" s="218"/>
      <c r="I10" s="218"/>
      <c r="K10" s="218"/>
      <c r="L10" s="218"/>
      <c r="P10" s="218"/>
      <c r="Q10" s="217"/>
      <c r="R10" s="217"/>
    </row>
    <row r="11" spans="1:18" x14ac:dyDescent="0.25">
      <c r="B11" s="307">
        <v>1</v>
      </c>
      <c r="C11" s="218" t="s">
        <v>2865</v>
      </c>
      <c r="D11" s="218" t="s">
        <v>83</v>
      </c>
      <c r="F11" s="201">
        <v>1</v>
      </c>
      <c r="G11" s="201">
        <v>0</v>
      </c>
      <c r="H11" s="218" t="s">
        <v>2866</v>
      </c>
      <c r="I11" s="218" t="s">
        <v>291</v>
      </c>
      <c r="J11" s="299">
        <v>35</v>
      </c>
      <c r="K11" s="218" t="s">
        <v>531</v>
      </c>
      <c r="L11" s="218" t="s">
        <v>531</v>
      </c>
      <c r="M11" s="152">
        <v>0.625</v>
      </c>
      <c r="N11" s="308">
        <v>44104</v>
      </c>
      <c r="O11" s="152">
        <v>0.11375</v>
      </c>
      <c r="P11" s="218" t="s">
        <v>274</v>
      </c>
      <c r="Q11" s="217" t="s">
        <v>2867</v>
      </c>
      <c r="R11" s="217" t="s">
        <v>620</v>
      </c>
    </row>
    <row r="12" spans="1:18" x14ac:dyDescent="0.25">
      <c r="B12" s="307">
        <v>2</v>
      </c>
      <c r="C12" s="218" t="s">
        <v>2866</v>
      </c>
      <c r="D12" s="218" t="s">
        <v>83</v>
      </c>
      <c r="F12" s="201">
        <v>2</v>
      </c>
      <c r="G12" s="201">
        <v>0</v>
      </c>
      <c r="H12" s="218" t="s">
        <v>2865</v>
      </c>
      <c r="I12" s="218" t="s">
        <v>291</v>
      </c>
      <c r="J12" s="299">
        <v>50</v>
      </c>
      <c r="K12" s="218" t="s">
        <v>531</v>
      </c>
      <c r="L12" s="218" t="s">
        <v>915</v>
      </c>
      <c r="M12" s="152">
        <v>0.73956018518518529</v>
      </c>
      <c r="N12" s="308">
        <v>44104</v>
      </c>
      <c r="O12" s="152">
        <v>0.14878472222222222</v>
      </c>
      <c r="P12" s="218" t="s">
        <v>274</v>
      </c>
      <c r="Q12" s="217" t="s">
        <v>2868</v>
      </c>
      <c r="R12" s="217" t="s">
        <v>1064</v>
      </c>
    </row>
    <row r="13" spans="1:18" x14ac:dyDescent="0.25">
      <c r="B13" s="307">
        <v>3</v>
      </c>
      <c r="C13" s="218" t="s">
        <v>2865</v>
      </c>
      <c r="D13" s="218" t="s">
        <v>83</v>
      </c>
      <c r="F13" s="201">
        <v>3</v>
      </c>
      <c r="G13" s="201">
        <v>0</v>
      </c>
      <c r="H13" s="218" t="s">
        <v>2866</v>
      </c>
      <c r="I13" s="218" t="s">
        <v>291</v>
      </c>
      <c r="J13" s="299">
        <v>71</v>
      </c>
      <c r="K13" s="218" t="s">
        <v>1300</v>
      </c>
      <c r="L13" s="218" t="s">
        <v>531</v>
      </c>
      <c r="M13" s="152">
        <v>0.88915509259259251</v>
      </c>
      <c r="N13" s="308">
        <v>44104</v>
      </c>
      <c r="O13" s="152">
        <v>0.1691087962962963</v>
      </c>
      <c r="P13" s="218" t="s">
        <v>539</v>
      </c>
      <c r="Q13" s="217" t="s">
        <v>2869</v>
      </c>
      <c r="R13" s="217" t="s">
        <v>541</v>
      </c>
    </row>
    <row r="14" spans="1:18" x14ac:dyDescent="0.25">
      <c r="B14" s="307">
        <v>4</v>
      </c>
      <c r="C14" s="218" t="s">
        <v>2866</v>
      </c>
      <c r="D14" s="218" t="s">
        <v>83</v>
      </c>
      <c r="F14" s="201">
        <v>4</v>
      </c>
      <c r="G14" s="201">
        <v>0</v>
      </c>
      <c r="H14" s="218" t="s">
        <v>2865</v>
      </c>
      <c r="I14" s="218" t="s">
        <v>290</v>
      </c>
      <c r="J14" s="299">
        <v>51</v>
      </c>
      <c r="K14" s="218" t="s">
        <v>531</v>
      </c>
      <c r="L14" s="218" t="s">
        <v>531</v>
      </c>
      <c r="M14" s="152">
        <v>5.9074074074074077E-2</v>
      </c>
      <c r="N14" s="308">
        <v>44105</v>
      </c>
      <c r="O14" s="152">
        <v>0.15281249999999999</v>
      </c>
      <c r="P14" s="218" t="s">
        <v>539</v>
      </c>
      <c r="Q14" s="217" t="s">
        <v>2870</v>
      </c>
      <c r="R14" s="217" t="s">
        <v>541</v>
      </c>
    </row>
    <row r="15" spans="1:18" x14ac:dyDescent="0.25">
      <c r="B15" s="307">
        <v>5</v>
      </c>
      <c r="C15" s="218" t="s">
        <v>2865</v>
      </c>
      <c r="D15" s="218" t="s">
        <v>3</v>
      </c>
      <c r="E15" s="201">
        <v>-1</v>
      </c>
      <c r="F15" s="201">
        <v>5</v>
      </c>
      <c r="G15" s="201">
        <v>-1</v>
      </c>
      <c r="H15" s="218" t="s">
        <v>2866</v>
      </c>
      <c r="I15" s="218" t="s">
        <v>292</v>
      </c>
      <c r="J15" s="299">
        <v>89</v>
      </c>
      <c r="K15" s="218" t="s">
        <v>2871</v>
      </c>
      <c r="L15" s="218" t="s">
        <v>2872</v>
      </c>
      <c r="M15" s="152">
        <v>0.21269675925925927</v>
      </c>
      <c r="N15" s="308">
        <v>44105</v>
      </c>
      <c r="O15" s="152">
        <v>0.18640046296296298</v>
      </c>
      <c r="P15" s="218" t="s">
        <v>1908</v>
      </c>
      <c r="Q15" s="217" t="s">
        <v>2873</v>
      </c>
      <c r="R15" s="217" t="s">
        <v>1910</v>
      </c>
    </row>
    <row r="16" spans="1:18" x14ac:dyDescent="0.25">
      <c r="B16" s="307">
        <v>6</v>
      </c>
      <c r="C16" s="218" t="s">
        <v>2866</v>
      </c>
      <c r="D16" s="218" t="s">
        <v>3</v>
      </c>
      <c r="E16" s="201">
        <v>1</v>
      </c>
      <c r="F16" s="201">
        <v>6</v>
      </c>
      <c r="G16" s="201">
        <v>0</v>
      </c>
      <c r="H16" s="218" t="s">
        <v>2865</v>
      </c>
      <c r="I16" s="218" t="s">
        <v>292</v>
      </c>
      <c r="J16" s="299">
        <v>43</v>
      </c>
      <c r="K16" s="218" t="s">
        <v>2323</v>
      </c>
      <c r="L16" s="218" t="s">
        <v>2874</v>
      </c>
      <c r="M16" s="152">
        <v>0.39990740740740738</v>
      </c>
      <c r="N16" s="308">
        <v>44105</v>
      </c>
      <c r="O16" s="152">
        <v>0.14234953703703704</v>
      </c>
      <c r="P16" s="218" t="s">
        <v>1908</v>
      </c>
      <c r="Q16" s="217" t="s">
        <v>2875</v>
      </c>
      <c r="R16" s="217" t="s">
        <v>1910</v>
      </c>
    </row>
    <row r="17" spans="2:18" x14ac:dyDescent="0.25">
      <c r="B17" s="307">
        <v>7</v>
      </c>
      <c r="C17" s="218" t="s">
        <v>2865</v>
      </c>
      <c r="D17" s="218" t="s">
        <v>83</v>
      </c>
      <c r="F17" s="201">
        <v>7</v>
      </c>
      <c r="G17" s="201">
        <v>0</v>
      </c>
      <c r="H17" s="218" t="s">
        <v>2866</v>
      </c>
      <c r="I17" s="218" t="s">
        <v>291</v>
      </c>
      <c r="J17" s="299">
        <v>56</v>
      </c>
      <c r="K17" s="218" t="s">
        <v>975</v>
      </c>
      <c r="L17" s="218" t="s">
        <v>531</v>
      </c>
      <c r="M17" s="152">
        <v>0.5430787037037037</v>
      </c>
      <c r="N17" s="308">
        <v>44105</v>
      </c>
      <c r="O17" s="152">
        <v>0.15159722222222222</v>
      </c>
      <c r="P17" s="218" t="s">
        <v>643</v>
      </c>
      <c r="Q17" s="217" t="s">
        <v>2876</v>
      </c>
      <c r="R17" s="217" t="s">
        <v>645</v>
      </c>
    </row>
    <row r="18" spans="2:18" x14ac:dyDescent="0.25">
      <c r="B18" s="307">
        <v>8</v>
      </c>
      <c r="C18" s="218" t="s">
        <v>2866</v>
      </c>
      <c r="D18" s="218" t="s">
        <v>83</v>
      </c>
      <c r="F18" s="201">
        <v>8</v>
      </c>
      <c r="G18" s="201">
        <v>0</v>
      </c>
      <c r="H18" s="218" t="s">
        <v>2865</v>
      </c>
      <c r="I18" s="218" t="s">
        <v>291</v>
      </c>
      <c r="J18" s="299">
        <v>35</v>
      </c>
      <c r="K18" s="218" t="s">
        <v>531</v>
      </c>
      <c r="L18" s="218" t="s">
        <v>531</v>
      </c>
      <c r="M18" s="152">
        <v>0.69548611111111114</v>
      </c>
      <c r="N18" s="308">
        <v>44105</v>
      </c>
      <c r="O18" s="152">
        <v>9.5312500000000008E-2</v>
      </c>
      <c r="P18" s="218" t="s">
        <v>643</v>
      </c>
      <c r="Q18" s="217" t="s">
        <v>2877</v>
      </c>
      <c r="R18" s="217" t="s">
        <v>645</v>
      </c>
    </row>
    <row r="19" spans="2:18" x14ac:dyDescent="0.25">
      <c r="B19" s="307">
        <v>9</v>
      </c>
      <c r="C19" s="218" t="s">
        <v>2865</v>
      </c>
      <c r="D19" s="218" t="s">
        <v>83</v>
      </c>
      <c r="F19" s="201">
        <v>9</v>
      </c>
      <c r="G19" s="201">
        <v>0</v>
      </c>
      <c r="H19" s="218" t="s">
        <v>2866</v>
      </c>
      <c r="I19" s="218" t="s">
        <v>293</v>
      </c>
      <c r="J19" s="299">
        <v>46</v>
      </c>
      <c r="K19" s="218" t="s">
        <v>531</v>
      </c>
      <c r="L19" s="218" t="s">
        <v>531</v>
      </c>
      <c r="M19" s="152">
        <v>0.79162037037037036</v>
      </c>
      <c r="N19" s="308">
        <v>44105</v>
      </c>
      <c r="O19" s="152">
        <v>0.13175925925925927</v>
      </c>
      <c r="P19" s="218" t="s">
        <v>2878</v>
      </c>
      <c r="Q19" s="217" t="s">
        <v>2879</v>
      </c>
      <c r="R19" s="217" t="s">
        <v>2880</v>
      </c>
    </row>
    <row r="20" spans="2:18" x14ac:dyDescent="0.25">
      <c r="B20" s="307">
        <v>10</v>
      </c>
      <c r="C20" s="218" t="s">
        <v>2866</v>
      </c>
      <c r="D20" s="218" t="s">
        <v>83</v>
      </c>
      <c r="F20" s="201">
        <v>10</v>
      </c>
      <c r="G20" s="201">
        <v>0</v>
      </c>
      <c r="H20" s="218" t="s">
        <v>2865</v>
      </c>
      <c r="I20" s="218" t="s">
        <v>291</v>
      </c>
      <c r="J20" s="299">
        <v>213</v>
      </c>
      <c r="K20" s="218" t="s">
        <v>531</v>
      </c>
      <c r="L20" s="218" t="s">
        <v>1380</v>
      </c>
      <c r="M20" s="152">
        <v>0.92418981481481488</v>
      </c>
      <c r="N20" s="308">
        <v>44105</v>
      </c>
      <c r="O20" s="152">
        <v>0.21646990740740743</v>
      </c>
      <c r="P20" s="218" t="s">
        <v>2878</v>
      </c>
      <c r="Q20" s="217" t="s">
        <v>2881</v>
      </c>
      <c r="R20" s="217" t="s">
        <v>2880</v>
      </c>
    </row>
    <row r="21" spans="2:18" x14ac:dyDescent="0.25">
      <c r="B21" s="307">
        <v>11</v>
      </c>
      <c r="C21" s="218" t="s">
        <v>2865</v>
      </c>
      <c r="D21" s="218" t="s">
        <v>3</v>
      </c>
      <c r="E21" s="201">
        <v>-1</v>
      </c>
      <c r="F21" s="201">
        <v>11</v>
      </c>
      <c r="G21" s="201">
        <v>-1</v>
      </c>
      <c r="H21" s="218" t="s">
        <v>2866</v>
      </c>
      <c r="I21" s="218" t="s">
        <v>292</v>
      </c>
      <c r="J21" s="299">
        <v>67</v>
      </c>
      <c r="K21" s="218" t="s">
        <v>2882</v>
      </c>
      <c r="L21" s="218" t="s">
        <v>1562</v>
      </c>
      <c r="M21" s="152">
        <v>0.14148148148148149</v>
      </c>
      <c r="N21" s="308">
        <v>44106</v>
      </c>
      <c r="O21" s="152">
        <v>0.17984953703703702</v>
      </c>
      <c r="P21" s="218" t="s">
        <v>324</v>
      </c>
      <c r="Q21" s="217" t="s">
        <v>2883</v>
      </c>
      <c r="R21" s="217" t="s">
        <v>368</v>
      </c>
    </row>
    <row r="22" spans="2:18" x14ac:dyDescent="0.25">
      <c r="B22" s="307">
        <v>12</v>
      </c>
      <c r="C22" s="218" t="s">
        <v>2866</v>
      </c>
      <c r="D22" s="218" t="s">
        <v>3</v>
      </c>
      <c r="E22" s="201">
        <v>1</v>
      </c>
      <c r="F22" s="201">
        <v>12</v>
      </c>
      <c r="G22" s="201">
        <v>0</v>
      </c>
      <c r="H22" s="218" t="s">
        <v>2865</v>
      </c>
      <c r="I22" s="218" t="s">
        <v>292</v>
      </c>
      <c r="J22" s="299">
        <v>44</v>
      </c>
      <c r="K22" s="218" t="s">
        <v>2884</v>
      </c>
      <c r="L22" s="218" t="s">
        <v>2885</v>
      </c>
      <c r="M22" s="152">
        <v>0.32215277777777779</v>
      </c>
      <c r="N22" s="308">
        <v>44106</v>
      </c>
      <c r="O22" s="152">
        <v>0.1252199074074074</v>
      </c>
      <c r="P22" s="218" t="s">
        <v>324</v>
      </c>
      <c r="Q22" s="217" t="s">
        <v>2886</v>
      </c>
      <c r="R22" s="217" t="s">
        <v>368</v>
      </c>
    </row>
    <row r="23" spans="2:18" x14ac:dyDescent="0.25">
      <c r="B23" s="307">
        <v>13</v>
      </c>
      <c r="C23" s="218" t="s">
        <v>2865</v>
      </c>
      <c r="D23" s="218" t="s">
        <v>83</v>
      </c>
      <c r="F23" s="201">
        <v>13</v>
      </c>
      <c r="G23" s="201">
        <v>0</v>
      </c>
      <c r="H23" s="218" t="s">
        <v>2866</v>
      </c>
      <c r="I23" s="218" t="s">
        <v>291</v>
      </c>
      <c r="J23" s="299">
        <v>76</v>
      </c>
      <c r="K23" s="218" t="s">
        <v>707</v>
      </c>
      <c r="L23" s="218" t="s">
        <v>531</v>
      </c>
      <c r="M23" s="152">
        <v>0.4481944444444444</v>
      </c>
      <c r="N23" s="308">
        <v>44106</v>
      </c>
      <c r="O23" s="152">
        <v>0.1777199074074074</v>
      </c>
      <c r="P23" s="218" t="s">
        <v>596</v>
      </c>
      <c r="Q23" s="217" t="s">
        <v>2887</v>
      </c>
      <c r="R23" s="217" t="s">
        <v>2888</v>
      </c>
    </row>
    <row r="24" spans="2:18" x14ac:dyDescent="0.25">
      <c r="B24" s="307">
        <v>14</v>
      </c>
      <c r="C24" s="218" t="s">
        <v>2866</v>
      </c>
      <c r="D24" s="218" t="s">
        <v>83</v>
      </c>
      <c r="F24" s="201">
        <v>14</v>
      </c>
      <c r="G24" s="201">
        <v>0</v>
      </c>
      <c r="H24" s="218" t="s">
        <v>2865</v>
      </c>
      <c r="I24" s="218" t="s">
        <v>291</v>
      </c>
      <c r="J24" s="299">
        <v>51</v>
      </c>
      <c r="K24" s="218" t="s">
        <v>531</v>
      </c>
      <c r="L24" s="218" t="s">
        <v>975</v>
      </c>
      <c r="M24" s="152">
        <v>0.62673611111111105</v>
      </c>
      <c r="N24" s="308">
        <v>44106</v>
      </c>
      <c r="O24" s="152">
        <v>0.1602662037037037</v>
      </c>
      <c r="P24" s="218" t="s">
        <v>596</v>
      </c>
      <c r="Q24" s="217" t="s">
        <v>2889</v>
      </c>
      <c r="R24" s="217" t="s">
        <v>2888</v>
      </c>
    </row>
    <row r="25" spans="2:18" x14ac:dyDescent="0.25">
      <c r="B25" s="307">
        <v>15</v>
      </c>
      <c r="C25" s="218" t="s">
        <v>2865</v>
      </c>
      <c r="D25" s="218" t="s">
        <v>83</v>
      </c>
      <c r="F25" s="201">
        <v>15</v>
      </c>
      <c r="G25" s="201">
        <v>0</v>
      </c>
      <c r="H25" s="218" t="s">
        <v>2866</v>
      </c>
      <c r="I25" s="218" t="s">
        <v>291</v>
      </c>
      <c r="J25" s="299">
        <v>77</v>
      </c>
      <c r="K25" s="218" t="s">
        <v>662</v>
      </c>
      <c r="L25" s="218" t="s">
        <v>531</v>
      </c>
      <c r="M25" s="152">
        <v>0.78781249999999992</v>
      </c>
      <c r="N25" s="308">
        <v>44106</v>
      </c>
      <c r="O25" s="152">
        <v>0.17520833333333333</v>
      </c>
      <c r="P25" s="218" t="s">
        <v>532</v>
      </c>
      <c r="Q25" s="217" t="s">
        <v>2890</v>
      </c>
      <c r="R25" s="217" t="s">
        <v>2891</v>
      </c>
    </row>
    <row r="26" spans="2:18" x14ac:dyDescent="0.25">
      <c r="B26" s="307">
        <v>16</v>
      </c>
      <c r="C26" s="218" t="s">
        <v>2866</v>
      </c>
      <c r="D26" s="218" t="s">
        <v>83</v>
      </c>
      <c r="F26" s="201">
        <v>16</v>
      </c>
      <c r="G26" s="201">
        <v>0</v>
      </c>
      <c r="H26" s="218" t="s">
        <v>2865</v>
      </c>
      <c r="I26" s="218" t="s">
        <v>291</v>
      </c>
      <c r="J26" s="299">
        <v>89</v>
      </c>
      <c r="K26" s="218" t="s">
        <v>1486</v>
      </c>
      <c r="L26" s="218" t="s">
        <v>975</v>
      </c>
      <c r="M26" s="152">
        <v>0.96383101851851849</v>
      </c>
      <c r="N26" s="308">
        <v>44106</v>
      </c>
      <c r="O26" s="152">
        <v>0.18381944444444445</v>
      </c>
      <c r="P26" s="218" t="s">
        <v>532</v>
      </c>
      <c r="Q26" s="217" t="s">
        <v>2892</v>
      </c>
      <c r="R26" s="217" t="s">
        <v>2891</v>
      </c>
    </row>
    <row r="27" spans="2:18" x14ac:dyDescent="0.25">
      <c r="B27" s="307">
        <v>17</v>
      </c>
      <c r="C27" s="218" t="s">
        <v>2865</v>
      </c>
      <c r="D27" s="218" t="s">
        <v>83</v>
      </c>
      <c r="F27" s="201">
        <v>17</v>
      </c>
      <c r="G27" s="201">
        <v>0</v>
      </c>
      <c r="H27" s="218" t="s">
        <v>2866</v>
      </c>
      <c r="I27" s="218" t="s">
        <v>291</v>
      </c>
      <c r="J27" s="299">
        <v>101</v>
      </c>
      <c r="K27" s="218" t="s">
        <v>1123</v>
      </c>
      <c r="L27" s="218" t="s">
        <v>531</v>
      </c>
      <c r="M27" s="152">
        <v>0.14847222222222223</v>
      </c>
      <c r="N27" s="308">
        <v>44107</v>
      </c>
      <c r="O27" s="152">
        <v>0.18812499999999999</v>
      </c>
      <c r="P27" s="218" t="s">
        <v>1250</v>
      </c>
      <c r="Q27" s="217" t="s">
        <v>2893</v>
      </c>
      <c r="R27" s="217" t="s">
        <v>1252</v>
      </c>
    </row>
    <row r="28" spans="2:18" x14ac:dyDescent="0.25">
      <c r="B28" s="307">
        <v>18</v>
      </c>
      <c r="C28" s="218" t="s">
        <v>2866</v>
      </c>
      <c r="D28" s="218" t="s">
        <v>3</v>
      </c>
      <c r="E28" s="201">
        <v>1</v>
      </c>
      <c r="F28" s="201">
        <v>18</v>
      </c>
      <c r="G28" s="201">
        <v>1</v>
      </c>
      <c r="H28" s="218" t="s">
        <v>2865</v>
      </c>
      <c r="I28" s="218" t="s">
        <v>292</v>
      </c>
      <c r="J28" s="299">
        <v>48</v>
      </c>
      <c r="K28" s="218" t="s">
        <v>537</v>
      </c>
      <c r="L28" s="218" t="s">
        <v>2894</v>
      </c>
      <c r="M28" s="152">
        <v>0.33741898148148147</v>
      </c>
      <c r="N28" s="308">
        <v>44107</v>
      </c>
      <c r="O28" s="152">
        <v>0.14288194444444444</v>
      </c>
      <c r="P28" s="218" t="s">
        <v>1250</v>
      </c>
      <c r="Q28" s="217" t="s">
        <v>2895</v>
      </c>
      <c r="R28" s="217" t="s">
        <v>1252</v>
      </c>
    </row>
    <row r="29" spans="2:18" x14ac:dyDescent="0.25">
      <c r="B29" s="307">
        <v>19</v>
      </c>
      <c r="C29" s="218" t="s">
        <v>2865</v>
      </c>
      <c r="D29" s="218" t="s">
        <v>83</v>
      </c>
      <c r="F29" s="201">
        <v>19</v>
      </c>
      <c r="G29" s="201">
        <v>1</v>
      </c>
      <c r="H29" s="218" t="s">
        <v>2866</v>
      </c>
      <c r="I29" s="218" t="s">
        <v>291</v>
      </c>
      <c r="J29" s="299">
        <v>46</v>
      </c>
      <c r="K29" s="218" t="s">
        <v>1291</v>
      </c>
      <c r="L29" s="218" t="s">
        <v>531</v>
      </c>
      <c r="M29" s="152">
        <v>0.48112268518518514</v>
      </c>
      <c r="N29" s="308">
        <v>44107</v>
      </c>
      <c r="O29" s="152">
        <v>0.13475694444444444</v>
      </c>
      <c r="P29" s="218" t="s">
        <v>1749</v>
      </c>
      <c r="Q29" s="217" t="s">
        <v>2896</v>
      </c>
      <c r="R29" s="217" t="s">
        <v>518</v>
      </c>
    </row>
    <row r="30" spans="2:18" x14ac:dyDescent="0.25">
      <c r="B30" s="307">
        <v>20</v>
      </c>
      <c r="C30" s="218" t="s">
        <v>2866</v>
      </c>
      <c r="D30" s="218" t="s">
        <v>83</v>
      </c>
      <c r="F30" s="201">
        <v>20</v>
      </c>
      <c r="G30" s="201">
        <v>1</v>
      </c>
      <c r="H30" s="218" t="s">
        <v>2865</v>
      </c>
      <c r="I30" s="218" t="s">
        <v>291</v>
      </c>
      <c r="J30" s="299">
        <v>45</v>
      </c>
      <c r="K30" s="218" t="s">
        <v>531</v>
      </c>
      <c r="L30" s="218" t="s">
        <v>915</v>
      </c>
      <c r="M30" s="152">
        <v>0.61670138888888892</v>
      </c>
      <c r="N30" s="308">
        <v>44107</v>
      </c>
      <c r="O30" s="152">
        <v>0.13177083333333334</v>
      </c>
      <c r="P30" s="218" t="s">
        <v>1749</v>
      </c>
      <c r="Q30" s="217" t="s">
        <v>2897</v>
      </c>
      <c r="R30" s="217" t="s">
        <v>518</v>
      </c>
    </row>
    <row r="31" spans="2:18" x14ac:dyDescent="0.25">
      <c r="B31" s="307">
        <v>21</v>
      </c>
      <c r="C31" s="218" t="s">
        <v>2865</v>
      </c>
      <c r="D31" s="218" t="s">
        <v>83</v>
      </c>
      <c r="F31" s="201">
        <v>21</v>
      </c>
      <c r="G31" s="201">
        <v>1</v>
      </c>
      <c r="H31" s="218" t="s">
        <v>2866</v>
      </c>
      <c r="I31" s="218" t="s">
        <v>291</v>
      </c>
      <c r="J31" s="299">
        <v>68</v>
      </c>
      <c r="K31" s="218" t="s">
        <v>1123</v>
      </c>
      <c r="L31" s="218" t="s">
        <v>531</v>
      </c>
      <c r="M31" s="152">
        <v>0.74928240740740737</v>
      </c>
      <c r="N31" s="308">
        <v>44107</v>
      </c>
      <c r="O31" s="152">
        <v>0.16270833333333332</v>
      </c>
      <c r="P31" s="218" t="s">
        <v>2898</v>
      </c>
      <c r="Q31" s="217" t="s">
        <v>2899</v>
      </c>
      <c r="R31" s="217" t="s">
        <v>2900</v>
      </c>
    </row>
    <row r="32" spans="2:18" x14ac:dyDescent="0.25">
      <c r="B32" s="307">
        <v>22</v>
      </c>
      <c r="C32" s="218" t="s">
        <v>2866</v>
      </c>
      <c r="D32" s="218" t="s">
        <v>83</v>
      </c>
      <c r="F32" s="201">
        <v>22</v>
      </c>
      <c r="G32" s="201">
        <v>1</v>
      </c>
      <c r="H32" s="218" t="s">
        <v>2865</v>
      </c>
      <c r="I32" s="218" t="s">
        <v>291</v>
      </c>
      <c r="J32" s="299">
        <v>35</v>
      </c>
      <c r="K32" s="218" t="s">
        <v>531</v>
      </c>
      <c r="L32" s="218" t="s">
        <v>531</v>
      </c>
      <c r="M32" s="152">
        <v>0.91281249999999992</v>
      </c>
      <c r="N32" s="308">
        <v>44107</v>
      </c>
      <c r="O32" s="152">
        <v>0.11199074074074074</v>
      </c>
      <c r="P32" s="218" t="s">
        <v>2898</v>
      </c>
      <c r="Q32" s="217" t="s">
        <v>2901</v>
      </c>
      <c r="R32" s="217" t="s">
        <v>2900</v>
      </c>
    </row>
    <row r="33" spans="2:18" x14ac:dyDescent="0.25">
      <c r="B33" s="307">
        <v>23</v>
      </c>
      <c r="C33" s="218" t="s">
        <v>2865</v>
      </c>
      <c r="D33" s="218" t="s">
        <v>3</v>
      </c>
      <c r="E33" s="201">
        <v>-1</v>
      </c>
      <c r="F33" s="201">
        <v>23</v>
      </c>
      <c r="G33" s="201">
        <v>0</v>
      </c>
      <c r="H33" s="218" t="s">
        <v>2866</v>
      </c>
      <c r="I33" s="218" t="s">
        <v>292</v>
      </c>
      <c r="J33" s="299">
        <v>97</v>
      </c>
      <c r="K33" s="218" t="s">
        <v>2902</v>
      </c>
      <c r="L33" s="218" t="s">
        <v>2903</v>
      </c>
      <c r="M33" s="152">
        <v>2.5624999999999998E-2</v>
      </c>
      <c r="N33" s="308">
        <v>44108</v>
      </c>
      <c r="O33" s="152">
        <v>0.18760416666666666</v>
      </c>
      <c r="P33" s="218" t="s">
        <v>2394</v>
      </c>
      <c r="Q33" s="217" t="s">
        <v>2904</v>
      </c>
      <c r="R33" s="217" t="s">
        <v>2905</v>
      </c>
    </row>
    <row r="34" spans="2:18" x14ac:dyDescent="0.25">
      <c r="B34" s="307">
        <v>24</v>
      </c>
      <c r="C34" s="218" t="s">
        <v>2866</v>
      </c>
      <c r="D34" s="218" t="s">
        <v>83</v>
      </c>
      <c r="F34" s="201">
        <v>24</v>
      </c>
      <c r="G34" s="201">
        <v>0</v>
      </c>
      <c r="H34" s="218" t="s">
        <v>2865</v>
      </c>
      <c r="I34" s="218" t="s">
        <v>291</v>
      </c>
      <c r="J34" s="299">
        <v>47</v>
      </c>
      <c r="K34" s="218" t="s">
        <v>707</v>
      </c>
      <c r="L34" s="218" t="s">
        <v>1655</v>
      </c>
      <c r="M34" s="152">
        <v>0.21405092592592592</v>
      </c>
      <c r="N34" s="308">
        <v>44108</v>
      </c>
      <c r="O34" s="152">
        <v>0.13543981481481482</v>
      </c>
      <c r="P34" s="218" t="s">
        <v>2394</v>
      </c>
      <c r="Q34" s="217" t="s">
        <v>2906</v>
      </c>
      <c r="R34" s="217" t="s">
        <v>2905</v>
      </c>
    </row>
    <row r="35" spans="2:18" x14ac:dyDescent="0.25">
      <c r="B35" s="307">
        <v>25</v>
      </c>
      <c r="C35" s="218" t="s">
        <v>2865</v>
      </c>
      <c r="D35" s="218" t="s">
        <v>83</v>
      </c>
      <c r="F35" s="201">
        <v>25</v>
      </c>
      <c r="G35" s="201">
        <v>0</v>
      </c>
      <c r="H35" s="218" t="s">
        <v>2866</v>
      </c>
      <c r="I35" s="218" t="s">
        <v>291</v>
      </c>
      <c r="J35" s="299">
        <v>45</v>
      </c>
      <c r="K35" s="218" t="s">
        <v>709</v>
      </c>
      <c r="L35" s="218" t="s">
        <v>531</v>
      </c>
      <c r="M35" s="152">
        <v>0.35031250000000003</v>
      </c>
      <c r="N35" s="308">
        <v>44108</v>
      </c>
      <c r="O35" s="152">
        <v>0.13355324074074074</v>
      </c>
      <c r="P35" s="218" t="s">
        <v>931</v>
      </c>
      <c r="Q35" s="217" t="s">
        <v>2907</v>
      </c>
      <c r="R35" s="217" t="s">
        <v>1959</v>
      </c>
    </row>
    <row r="36" spans="2:18" x14ac:dyDescent="0.25">
      <c r="B36" s="307">
        <v>26</v>
      </c>
      <c r="C36" s="218" t="s">
        <v>2866</v>
      </c>
      <c r="D36" s="218" t="s">
        <v>83</v>
      </c>
      <c r="F36" s="201">
        <v>26</v>
      </c>
      <c r="G36" s="201">
        <v>0</v>
      </c>
      <c r="H36" s="218" t="s">
        <v>2865</v>
      </c>
      <c r="I36" s="218" t="s">
        <v>291</v>
      </c>
      <c r="J36" s="299">
        <v>37</v>
      </c>
      <c r="K36" s="218" t="s">
        <v>531</v>
      </c>
      <c r="L36" s="218" t="s">
        <v>531</v>
      </c>
      <c r="M36" s="152">
        <v>0.4846759259259259</v>
      </c>
      <c r="N36" s="308">
        <v>44108</v>
      </c>
      <c r="O36" s="152">
        <v>0.11625000000000001</v>
      </c>
      <c r="P36" s="218" t="s">
        <v>931</v>
      </c>
      <c r="Q36" s="217" t="s">
        <v>2908</v>
      </c>
      <c r="R36" s="217" t="s">
        <v>1959</v>
      </c>
    </row>
    <row r="37" spans="2:18" x14ac:dyDescent="0.25">
      <c r="B37" s="307">
        <v>27</v>
      </c>
      <c r="C37" s="218" t="s">
        <v>2865</v>
      </c>
      <c r="D37" s="218" t="s">
        <v>83</v>
      </c>
      <c r="F37" s="201">
        <v>27</v>
      </c>
      <c r="G37" s="201">
        <v>0</v>
      </c>
      <c r="H37" s="218" t="s">
        <v>2866</v>
      </c>
      <c r="I37" s="218" t="s">
        <v>290</v>
      </c>
      <c r="J37" s="299">
        <v>36</v>
      </c>
      <c r="K37" s="218" t="s">
        <v>531</v>
      </c>
      <c r="L37" s="218" t="s">
        <v>531</v>
      </c>
      <c r="M37" s="152">
        <v>0.60174768518518518</v>
      </c>
      <c r="N37" s="308">
        <v>44108</v>
      </c>
      <c r="O37" s="152">
        <v>9.854166666666668E-2</v>
      </c>
      <c r="P37" s="218" t="s">
        <v>1495</v>
      </c>
      <c r="Q37" s="217" t="s">
        <v>2909</v>
      </c>
      <c r="R37" s="217" t="s">
        <v>2910</v>
      </c>
    </row>
    <row r="38" spans="2:18" x14ac:dyDescent="0.25">
      <c r="B38" s="307">
        <v>28</v>
      </c>
      <c r="C38" s="218" t="s">
        <v>2866</v>
      </c>
      <c r="D38" s="218" t="s">
        <v>83</v>
      </c>
      <c r="F38" s="201">
        <v>28</v>
      </c>
      <c r="G38" s="201">
        <v>0</v>
      </c>
      <c r="H38" s="218" t="s">
        <v>2865</v>
      </c>
      <c r="I38" s="218" t="s">
        <v>291</v>
      </c>
      <c r="J38" s="299">
        <v>46</v>
      </c>
      <c r="K38" s="218" t="s">
        <v>2438</v>
      </c>
      <c r="L38" s="218" t="s">
        <v>1291</v>
      </c>
      <c r="M38" s="152">
        <v>0.70111111111111113</v>
      </c>
      <c r="N38" s="308">
        <v>44108</v>
      </c>
      <c r="O38" s="152">
        <v>0.14224537037037036</v>
      </c>
      <c r="P38" s="218" t="s">
        <v>1495</v>
      </c>
      <c r="Q38" s="217" t="s">
        <v>2911</v>
      </c>
      <c r="R38" s="217" t="s">
        <v>2910</v>
      </c>
    </row>
    <row r="39" spans="2:18" x14ac:dyDescent="0.25">
      <c r="B39" s="307">
        <v>29</v>
      </c>
      <c r="C39" s="218" t="s">
        <v>2865</v>
      </c>
      <c r="D39" s="218" t="s">
        <v>83</v>
      </c>
      <c r="F39" s="201">
        <v>29</v>
      </c>
      <c r="G39" s="201">
        <v>0</v>
      </c>
      <c r="H39" s="218" t="s">
        <v>2866</v>
      </c>
      <c r="I39" s="218" t="s">
        <v>291</v>
      </c>
      <c r="J39" s="299">
        <v>52</v>
      </c>
      <c r="K39" s="218" t="s">
        <v>1634</v>
      </c>
      <c r="L39" s="218" t="s">
        <v>531</v>
      </c>
      <c r="M39" s="152">
        <v>0.84417824074074066</v>
      </c>
      <c r="N39" s="308">
        <v>44108</v>
      </c>
      <c r="O39" s="152">
        <v>0.14363425925925924</v>
      </c>
      <c r="P39" s="218" t="s">
        <v>965</v>
      </c>
      <c r="Q39" s="217" t="s">
        <v>2912</v>
      </c>
      <c r="R39" s="217" t="s">
        <v>967</v>
      </c>
    </row>
    <row r="40" spans="2:18" x14ac:dyDescent="0.25">
      <c r="B40" s="307">
        <v>30</v>
      </c>
      <c r="C40" s="218" t="s">
        <v>2866</v>
      </c>
      <c r="D40" s="218" t="s">
        <v>83</v>
      </c>
      <c r="F40" s="201">
        <v>30</v>
      </c>
      <c r="G40" s="201">
        <v>0</v>
      </c>
      <c r="H40" s="218" t="s">
        <v>2865</v>
      </c>
      <c r="I40" s="218" t="s">
        <v>291</v>
      </c>
      <c r="J40" s="299">
        <v>64</v>
      </c>
      <c r="K40" s="218" t="s">
        <v>531</v>
      </c>
      <c r="L40" s="218" t="s">
        <v>1307</v>
      </c>
      <c r="M40" s="152">
        <v>0.9886342592592593</v>
      </c>
      <c r="N40" s="308">
        <v>44108</v>
      </c>
      <c r="O40" s="152">
        <v>0.16704861111111111</v>
      </c>
      <c r="P40" s="218" t="s">
        <v>965</v>
      </c>
      <c r="Q40" s="217" t="s">
        <v>2913</v>
      </c>
      <c r="R40" s="217" t="s">
        <v>967</v>
      </c>
    </row>
    <row r="41" spans="2:18" x14ac:dyDescent="0.25">
      <c r="B41" s="307">
        <v>31</v>
      </c>
      <c r="C41" s="218" t="s">
        <v>2865</v>
      </c>
      <c r="D41" s="218" t="s">
        <v>83</v>
      </c>
      <c r="F41" s="201">
        <v>31</v>
      </c>
      <c r="G41" s="201">
        <v>0</v>
      </c>
      <c r="H41" s="218" t="s">
        <v>2866</v>
      </c>
      <c r="I41" s="218" t="s">
        <v>291</v>
      </c>
      <c r="J41" s="299">
        <v>78</v>
      </c>
      <c r="K41" s="218" t="s">
        <v>975</v>
      </c>
      <c r="L41" s="218" t="s">
        <v>531</v>
      </c>
      <c r="M41" s="152">
        <v>0.15649305555555557</v>
      </c>
      <c r="N41" s="308">
        <v>44109</v>
      </c>
      <c r="O41" s="152">
        <v>0.17657407407407408</v>
      </c>
      <c r="P41" s="218" t="s">
        <v>680</v>
      </c>
      <c r="Q41" s="217" t="s">
        <v>2914</v>
      </c>
      <c r="R41" s="217" t="s">
        <v>2915</v>
      </c>
    </row>
    <row r="42" spans="2:18" x14ac:dyDescent="0.25">
      <c r="B42" s="307">
        <v>32</v>
      </c>
      <c r="C42" s="218" t="s">
        <v>2866</v>
      </c>
      <c r="D42" s="218" t="s">
        <v>83</v>
      </c>
      <c r="F42" s="201">
        <v>32</v>
      </c>
      <c r="G42" s="201">
        <v>0</v>
      </c>
      <c r="H42" s="218" t="s">
        <v>2865</v>
      </c>
      <c r="I42" s="218" t="s">
        <v>291</v>
      </c>
      <c r="J42" s="299">
        <v>40</v>
      </c>
      <c r="K42" s="218" t="s">
        <v>1300</v>
      </c>
      <c r="L42" s="218" t="s">
        <v>1291</v>
      </c>
      <c r="M42" s="152">
        <v>0.3338888888888889</v>
      </c>
      <c r="N42" s="308">
        <v>44109</v>
      </c>
      <c r="O42" s="152">
        <v>0.11662037037037037</v>
      </c>
      <c r="P42" s="218" t="s">
        <v>680</v>
      </c>
      <c r="Q42" s="217" t="s">
        <v>2916</v>
      </c>
      <c r="R42" s="217" t="s">
        <v>2915</v>
      </c>
    </row>
    <row r="43" spans="2:18" x14ac:dyDescent="0.25">
      <c r="B43" s="307">
        <v>33</v>
      </c>
      <c r="C43" s="218" t="s">
        <v>2865</v>
      </c>
      <c r="D43" s="218" t="s">
        <v>3</v>
      </c>
      <c r="E43" s="201">
        <v>-1</v>
      </c>
      <c r="F43" s="201">
        <v>33</v>
      </c>
      <c r="G43" s="201">
        <v>-1</v>
      </c>
      <c r="H43" s="218" t="s">
        <v>2866</v>
      </c>
      <c r="I43" s="218" t="s">
        <v>292</v>
      </c>
      <c r="J43" s="299">
        <v>193</v>
      </c>
      <c r="K43" s="218" t="s">
        <v>2917</v>
      </c>
      <c r="L43" s="218" t="s">
        <v>2918</v>
      </c>
      <c r="M43" s="152">
        <v>0.45133101851851848</v>
      </c>
      <c r="N43" s="308">
        <v>44109</v>
      </c>
      <c r="O43" s="152">
        <v>0.20974537037037036</v>
      </c>
      <c r="P43" s="218" t="s">
        <v>2919</v>
      </c>
      <c r="Q43" s="217" t="s">
        <v>2920</v>
      </c>
      <c r="R43" s="217" t="s">
        <v>1252</v>
      </c>
    </row>
    <row r="44" spans="2:18" x14ac:dyDescent="0.25">
      <c r="B44" s="307">
        <v>34</v>
      </c>
      <c r="C44" s="218" t="s">
        <v>2866</v>
      </c>
      <c r="D44" s="218" t="s">
        <v>3</v>
      </c>
      <c r="E44" s="201">
        <v>1</v>
      </c>
      <c r="F44" s="201">
        <v>34</v>
      </c>
      <c r="G44" s="201">
        <v>0</v>
      </c>
      <c r="H44" s="218" t="s">
        <v>2865</v>
      </c>
      <c r="I44" s="218" t="s">
        <v>292</v>
      </c>
      <c r="J44" s="299">
        <v>80</v>
      </c>
      <c r="K44" s="218" t="s">
        <v>2921</v>
      </c>
      <c r="L44" s="218" t="s">
        <v>2922</v>
      </c>
      <c r="M44" s="152">
        <v>0.66188657407407414</v>
      </c>
      <c r="N44" s="308">
        <v>44109</v>
      </c>
      <c r="O44" s="152">
        <v>0.18174768518518516</v>
      </c>
      <c r="P44" s="218" t="s">
        <v>2919</v>
      </c>
      <c r="Q44" s="217" t="s">
        <v>2923</v>
      </c>
      <c r="R44" s="217" t="s">
        <v>1252</v>
      </c>
    </row>
    <row r="45" spans="2:18" x14ac:dyDescent="0.25">
      <c r="B45" s="307">
        <v>35</v>
      </c>
      <c r="C45" s="218" t="s">
        <v>2865</v>
      </c>
      <c r="D45" s="218" t="s">
        <v>83</v>
      </c>
      <c r="F45" s="201">
        <v>35</v>
      </c>
      <c r="G45" s="201">
        <v>0</v>
      </c>
      <c r="H45" s="218" t="s">
        <v>2866</v>
      </c>
      <c r="I45" s="218" t="s">
        <v>291</v>
      </c>
      <c r="J45" s="299">
        <v>54</v>
      </c>
      <c r="K45" s="218" t="s">
        <v>531</v>
      </c>
      <c r="L45" s="218" t="s">
        <v>531</v>
      </c>
      <c r="M45" s="152">
        <v>0.84444444444444444</v>
      </c>
      <c r="N45" s="308">
        <v>44109</v>
      </c>
      <c r="O45" s="152">
        <v>0.15706018518518519</v>
      </c>
      <c r="P45" s="218" t="s">
        <v>2698</v>
      </c>
      <c r="Q45" s="217" t="s">
        <v>2924</v>
      </c>
      <c r="R45" s="217" t="s">
        <v>2925</v>
      </c>
    </row>
    <row r="46" spans="2:18" x14ac:dyDescent="0.25">
      <c r="B46" s="307">
        <v>36</v>
      </c>
      <c r="C46" s="218" t="s">
        <v>2866</v>
      </c>
      <c r="D46" s="218" t="s">
        <v>83</v>
      </c>
      <c r="F46" s="201">
        <v>36</v>
      </c>
      <c r="G46" s="201">
        <v>0</v>
      </c>
      <c r="H46" s="218" t="s">
        <v>2865</v>
      </c>
      <c r="I46" s="218" t="s">
        <v>291</v>
      </c>
      <c r="J46" s="299">
        <v>90</v>
      </c>
      <c r="K46" s="218" t="s">
        <v>1655</v>
      </c>
      <c r="L46" s="218" t="s">
        <v>707</v>
      </c>
      <c r="M46" s="152">
        <v>2.3263888888888887E-3</v>
      </c>
      <c r="N46" s="308">
        <v>44110</v>
      </c>
      <c r="O46" s="152">
        <v>0.1799074074074074</v>
      </c>
      <c r="P46" s="218" t="s">
        <v>2698</v>
      </c>
      <c r="Q46" s="217" t="s">
        <v>2926</v>
      </c>
      <c r="R46" s="217" t="s">
        <v>2925</v>
      </c>
    </row>
    <row r="47" spans="2:18" x14ac:dyDescent="0.25">
      <c r="B47" s="307">
        <v>37</v>
      </c>
      <c r="C47" s="218" t="s">
        <v>2865</v>
      </c>
      <c r="D47" s="218" t="s">
        <v>83</v>
      </c>
      <c r="F47" s="201">
        <v>37</v>
      </c>
      <c r="G47" s="201">
        <v>0</v>
      </c>
      <c r="H47" s="218" t="s">
        <v>2866</v>
      </c>
      <c r="I47" s="218" t="s">
        <v>293</v>
      </c>
      <c r="J47" s="299">
        <v>48</v>
      </c>
      <c r="K47" s="218" t="s">
        <v>531</v>
      </c>
      <c r="L47" s="218" t="s">
        <v>531</v>
      </c>
      <c r="M47" s="152">
        <v>0.18304398148148149</v>
      </c>
      <c r="N47" s="308">
        <v>44110</v>
      </c>
      <c r="O47" s="152">
        <v>0.16186342592592592</v>
      </c>
      <c r="P47" s="218" t="s">
        <v>573</v>
      </c>
      <c r="Q47" s="217" t="s">
        <v>2927</v>
      </c>
      <c r="R47" s="217" t="s">
        <v>2928</v>
      </c>
    </row>
    <row r="48" spans="2:18" x14ac:dyDescent="0.25">
      <c r="B48" s="307">
        <v>38</v>
      </c>
      <c r="C48" s="218" t="s">
        <v>2866</v>
      </c>
      <c r="D48" s="218" t="s">
        <v>83</v>
      </c>
      <c r="F48" s="201">
        <v>38</v>
      </c>
      <c r="G48" s="201">
        <v>0</v>
      </c>
      <c r="H48" s="218" t="s">
        <v>2865</v>
      </c>
      <c r="I48" s="218" t="s">
        <v>291</v>
      </c>
      <c r="J48" s="299">
        <v>52</v>
      </c>
      <c r="K48" s="218" t="s">
        <v>531</v>
      </c>
      <c r="L48" s="218" t="s">
        <v>716</v>
      </c>
      <c r="M48" s="152">
        <v>0.3457175925925926</v>
      </c>
      <c r="N48" s="308">
        <v>44110</v>
      </c>
      <c r="O48" s="152">
        <v>0.13651620370370371</v>
      </c>
      <c r="P48" s="218" t="s">
        <v>573</v>
      </c>
      <c r="Q48" s="217" t="s">
        <v>2929</v>
      </c>
      <c r="R48" s="217" t="s">
        <v>2928</v>
      </c>
    </row>
    <row r="49" spans="2:18" x14ac:dyDescent="0.25">
      <c r="B49" s="307">
        <v>39</v>
      </c>
      <c r="C49" s="218" t="s">
        <v>2865</v>
      </c>
      <c r="D49" s="218" t="s">
        <v>83</v>
      </c>
      <c r="F49" s="201">
        <v>39</v>
      </c>
      <c r="G49" s="201">
        <v>0</v>
      </c>
      <c r="H49" s="218" t="s">
        <v>2866</v>
      </c>
      <c r="I49" s="218" t="s">
        <v>293</v>
      </c>
      <c r="J49" s="299">
        <v>50</v>
      </c>
      <c r="K49" s="218" t="s">
        <v>531</v>
      </c>
      <c r="L49" s="218" t="s">
        <v>531</v>
      </c>
      <c r="M49" s="152">
        <v>0.48304398148148148</v>
      </c>
      <c r="N49" s="308">
        <v>44110</v>
      </c>
      <c r="O49" s="152">
        <v>0.1376273148148148</v>
      </c>
      <c r="P49" s="218" t="s">
        <v>686</v>
      </c>
      <c r="Q49" s="217" t="s">
        <v>2930</v>
      </c>
      <c r="R49" s="217" t="s">
        <v>688</v>
      </c>
    </row>
    <row r="50" spans="2:18" x14ac:dyDescent="0.25">
      <c r="B50" s="307">
        <v>40</v>
      </c>
      <c r="C50" s="218" t="s">
        <v>2866</v>
      </c>
      <c r="D50" s="218" t="s">
        <v>83</v>
      </c>
      <c r="F50" s="201">
        <v>40</v>
      </c>
      <c r="G50" s="201">
        <v>0</v>
      </c>
      <c r="H50" s="218" t="s">
        <v>2865</v>
      </c>
      <c r="I50" s="218" t="s">
        <v>291</v>
      </c>
      <c r="J50" s="299">
        <v>40</v>
      </c>
      <c r="K50" s="218" t="s">
        <v>531</v>
      </c>
      <c r="L50" s="218" t="s">
        <v>1307</v>
      </c>
      <c r="M50" s="152">
        <v>0.62148148148148141</v>
      </c>
      <c r="N50" s="308">
        <v>44110</v>
      </c>
      <c r="O50" s="152">
        <v>0.12634259259259259</v>
      </c>
      <c r="P50" s="218" t="s">
        <v>686</v>
      </c>
      <c r="Q50" s="217" t="s">
        <v>2931</v>
      </c>
      <c r="R50" s="217" t="s">
        <v>688</v>
      </c>
    </row>
    <row r="51" spans="2:18" x14ac:dyDescent="0.25">
      <c r="B51" s="307">
        <v>41</v>
      </c>
      <c r="C51" s="218" t="s">
        <v>2865</v>
      </c>
      <c r="D51" s="218" t="s">
        <v>83</v>
      </c>
      <c r="F51" s="201">
        <v>41</v>
      </c>
      <c r="G51" s="201">
        <v>0</v>
      </c>
      <c r="H51" s="218" t="s">
        <v>2866</v>
      </c>
      <c r="I51" s="218" t="s">
        <v>291</v>
      </c>
      <c r="J51" s="299">
        <v>60</v>
      </c>
      <c r="K51" s="218" t="s">
        <v>2049</v>
      </c>
      <c r="L51" s="218" t="s">
        <v>531</v>
      </c>
      <c r="M51" s="152">
        <v>0.74864583333333334</v>
      </c>
      <c r="N51" s="308">
        <v>44110</v>
      </c>
      <c r="O51" s="152">
        <v>0.17569444444444446</v>
      </c>
      <c r="P51" s="218" t="s">
        <v>2932</v>
      </c>
      <c r="Q51" s="217" t="s">
        <v>2933</v>
      </c>
      <c r="R51" s="217" t="s">
        <v>2934</v>
      </c>
    </row>
    <row r="52" spans="2:18" x14ac:dyDescent="0.25">
      <c r="B52" s="307">
        <v>42</v>
      </c>
      <c r="C52" s="218" t="s">
        <v>2866</v>
      </c>
      <c r="D52" s="218" t="s">
        <v>83</v>
      </c>
      <c r="F52" s="201">
        <v>42</v>
      </c>
      <c r="G52" s="201">
        <v>0</v>
      </c>
      <c r="H52" s="218" t="s">
        <v>2865</v>
      </c>
      <c r="I52" s="218" t="s">
        <v>291</v>
      </c>
      <c r="J52" s="299">
        <v>45</v>
      </c>
      <c r="K52" s="218" t="s">
        <v>531</v>
      </c>
      <c r="L52" s="218" t="s">
        <v>2049</v>
      </c>
      <c r="M52" s="152">
        <v>0.92515046296296299</v>
      </c>
      <c r="N52" s="308">
        <v>44110</v>
      </c>
      <c r="O52" s="152">
        <v>0.11466435185185185</v>
      </c>
      <c r="P52" s="218" t="s">
        <v>2932</v>
      </c>
      <c r="Q52" s="217" t="s">
        <v>2935</v>
      </c>
      <c r="R52" s="217" t="s">
        <v>2934</v>
      </c>
    </row>
    <row r="53" spans="2:18" x14ac:dyDescent="0.25">
      <c r="B53" s="307">
        <v>43</v>
      </c>
      <c r="C53" s="218" t="s">
        <v>2865</v>
      </c>
      <c r="D53" s="218" t="s">
        <v>83</v>
      </c>
      <c r="F53" s="201">
        <v>43</v>
      </c>
      <c r="G53" s="201">
        <v>0</v>
      </c>
      <c r="H53" s="218" t="s">
        <v>2866</v>
      </c>
      <c r="I53" s="218" t="s">
        <v>291</v>
      </c>
      <c r="J53" s="299">
        <v>79</v>
      </c>
      <c r="K53" s="218" t="s">
        <v>1652</v>
      </c>
      <c r="L53" s="218" t="s">
        <v>531</v>
      </c>
      <c r="M53" s="152">
        <v>4.0636574074074075E-2</v>
      </c>
      <c r="N53" s="308">
        <v>44111</v>
      </c>
      <c r="O53" s="152">
        <v>0.18138888888888891</v>
      </c>
      <c r="P53" s="218" t="s">
        <v>1540</v>
      </c>
      <c r="Q53" s="217" t="s">
        <v>2936</v>
      </c>
      <c r="R53" s="217" t="s">
        <v>485</v>
      </c>
    </row>
    <row r="54" spans="2:18" x14ac:dyDescent="0.25">
      <c r="B54" s="307">
        <v>44</v>
      </c>
      <c r="C54" s="218" t="s">
        <v>2866</v>
      </c>
      <c r="D54" s="218" t="s">
        <v>83</v>
      </c>
      <c r="F54" s="201">
        <v>44</v>
      </c>
      <c r="G54" s="201">
        <v>0</v>
      </c>
      <c r="H54" s="218" t="s">
        <v>2865</v>
      </c>
      <c r="I54" s="218" t="s">
        <v>291</v>
      </c>
      <c r="J54" s="299">
        <v>37</v>
      </c>
      <c r="K54" s="218" t="s">
        <v>531</v>
      </c>
      <c r="L54" s="218" t="s">
        <v>709</v>
      </c>
      <c r="M54" s="152">
        <v>0.22284722222222222</v>
      </c>
      <c r="N54" s="308">
        <v>44111</v>
      </c>
      <c r="O54" s="152">
        <v>0.10328703703703705</v>
      </c>
      <c r="P54" s="218" t="s">
        <v>1540</v>
      </c>
      <c r="Q54" s="217" t="s">
        <v>2937</v>
      </c>
      <c r="R54" s="217" t="s">
        <v>485</v>
      </c>
    </row>
    <row r="55" spans="2:18" x14ac:dyDescent="0.25">
      <c r="B55" s="307">
        <v>45</v>
      </c>
      <c r="C55" s="218" t="s">
        <v>2865</v>
      </c>
      <c r="D55" s="218" t="s">
        <v>83</v>
      </c>
      <c r="F55" s="201">
        <v>45</v>
      </c>
      <c r="G55" s="201">
        <v>0</v>
      </c>
      <c r="H55" s="218" t="s">
        <v>2866</v>
      </c>
      <c r="I55" s="218" t="s">
        <v>291</v>
      </c>
      <c r="J55" s="299">
        <v>129</v>
      </c>
      <c r="K55" s="218" t="s">
        <v>1026</v>
      </c>
      <c r="L55" s="218" t="s">
        <v>531</v>
      </c>
      <c r="M55" s="152">
        <v>0.32695601851851852</v>
      </c>
      <c r="N55" s="308">
        <v>44111</v>
      </c>
      <c r="O55" s="152">
        <v>0.19671296296296295</v>
      </c>
      <c r="P55" s="218" t="s">
        <v>596</v>
      </c>
      <c r="Q55" s="217" t="s">
        <v>2938</v>
      </c>
      <c r="R55" s="217" t="s">
        <v>478</v>
      </c>
    </row>
    <row r="56" spans="2:18" x14ac:dyDescent="0.25">
      <c r="B56" s="307">
        <v>46</v>
      </c>
      <c r="C56" s="218" t="s">
        <v>2866</v>
      </c>
      <c r="D56" s="218" t="s">
        <v>83</v>
      </c>
      <c r="F56" s="201">
        <v>46</v>
      </c>
      <c r="G56" s="201">
        <v>0</v>
      </c>
      <c r="H56" s="218" t="s">
        <v>2865</v>
      </c>
      <c r="I56" s="218" t="s">
        <v>291</v>
      </c>
      <c r="J56" s="299">
        <v>52</v>
      </c>
      <c r="K56" s="218" t="s">
        <v>531</v>
      </c>
      <c r="L56" s="218" t="s">
        <v>1070</v>
      </c>
      <c r="M56" s="152">
        <v>0.52447916666666672</v>
      </c>
      <c r="N56" s="308">
        <v>44111</v>
      </c>
      <c r="O56" s="152">
        <v>0.16128472222222223</v>
      </c>
      <c r="P56" s="218" t="s">
        <v>596</v>
      </c>
      <c r="Q56" s="217" t="s">
        <v>2939</v>
      </c>
      <c r="R56" s="217" t="s">
        <v>478</v>
      </c>
    </row>
    <row r="57" spans="2:18" x14ac:dyDescent="0.25">
      <c r="B57" s="307">
        <v>47</v>
      </c>
      <c r="C57" s="218" t="s">
        <v>2865</v>
      </c>
      <c r="D57" s="218" t="s">
        <v>83</v>
      </c>
      <c r="F57" s="201">
        <v>47</v>
      </c>
      <c r="G57" s="201">
        <v>0</v>
      </c>
      <c r="H57" s="218" t="s">
        <v>2866</v>
      </c>
      <c r="I57" s="218" t="s">
        <v>291</v>
      </c>
      <c r="J57" s="299">
        <v>60</v>
      </c>
      <c r="K57" s="218" t="s">
        <v>709</v>
      </c>
      <c r="L57" s="218" t="s">
        <v>531</v>
      </c>
      <c r="M57" s="152">
        <v>0.68658564814814815</v>
      </c>
      <c r="N57" s="308">
        <v>44111</v>
      </c>
      <c r="O57" s="152">
        <v>0.15231481481481482</v>
      </c>
      <c r="P57" s="218" t="s">
        <v>1870</v>
      </c>
      <c r="Q57" s="217" t="s">
        <v>2940</v>
      </c>
      <c r="R57" s="217" t="s">
        <v>2941</v>
      </c>
    </row>
    <row r="58" spans="2:18" x14ac:dyDescent="0.25">
      <c r="B58" s="307">
        <v>48</v>
      </c>
      <c r="C58" s="218" t="s">
        <v>2866</v>
      </c>
      <c r="D58" s="218" t="s">
        <v>3</v>
      </c>
      <c r="E58" s="201">
        <v>1</v>
      </c>
      <c r="F58" s="201">
        <v>48</v>
      </c>
      <c r="G58" s="201">
        <v>1</v>
      </c>
      <c r="H58" s="218" t="s">
        <v>2865</v>
      </c>
      <c r="I58" s="218" t="s">
        <v>292</v>
      </c>
      <c r="J58" s="299">
        <v>72</v>
      </c>
      <c r="K58" s="218" t="s">
        <v>2942</v>
      </c>
      <c r="L58" s="218" t="s">
        <v>2943</v>
      </c>
      <c r="M58" s="152">
        <v>0.83972222222222215</v>
      </c>
      <c r="N58" s="308">
        <v>44111</v>
      </c>
      <c r="O58" s="152">
        <v>0.17253472222222221</v>
      </c>
      <c r="P58" s="218" t="s">
        <v>1870</v>
      </c>
      <c r="Q58" s="217" t="s">
        <v>2944</v>
      </c>
      <c r="R58" s="217" t="s">
        <v>2941</v>
      </c>
    </row>
    <row r="59" spans="2:18" x14ac:dyDescent="0.25">
      <c r="B59" s="307">
        <v>49</v>
      </c>
      <c r="C59" s="218" t="s">
        <v>2865</v>
      </c>
      <c r="D59" s="218" t="s">
        <v>83</v>
      </c>
      <c r="F59" s="201">
        <v>49</v>
      </c>
      <c r="G59" s="201">
        <v>1</v>
      </c>
      <c r="H59" s="218" t="s">
        <v>2866</v>
      </c>
      <c r="I59" s="218" t="s">
        <v>291</v>
      </c>
      <c r="J59" s="299">
        <v>65</v>
      </c>
      <c r="K59" s="218" t="s">
        <v>2049</v>
      </c>
      <c r="L59" s="218" t="s">
        <v>531</v>
      </c>
      <c r="M59" s="152">
        <v>1.3078703703703703E-2</v>
      </c>
      <c r="N59" s="308">
        <v>44112</v>
      </c>
      <c r="O59" s="152">
        <v>0.17406250000000001</v>
      </c>
      <c r="P59" s="218" t="s">
        <v>2945</v>
      </c>
      <c r="Q59" s="217" t="s">
        <v>2946</v>
      </c>
      <c r="R59" s="217" t="s">
        <v>2947</v>
      </c>
    </row>
    <row r="60" spans="2:18" x14ac:dyDescent="0.25">
      <c r="B60" s="307">
        <v>50</v>
      </c>
      <c r="C60" s="218" t="s">
        <v>2866</v>
      </c>
      <c r="D60" s="218" t="s">
        <v>83</v>
      </c>
      <c r="F60" s="201">
        <v>50</v>
      </c>
      <c r="G60" s="201">
        <v>1</v>
      </c>
      <c r="H60" s="218" t="s">
        <v>2865</v>
      </c>
      <c r="I60" s="218" t="s">
        <v>291</v>
      </c>
      <c r="J60" s="299">
        <v>60</v>
      </c>
      <c r="K60" s="218" t="s">
        <v>531</v>
      </c>
      <c r="L60" s="218" t="s">
        <v>707</v>
      </c>
      <c r="M60" s="152">
        <v>0.18796296296296297</v>
      </c>
      <c r="N60" s="308">
        <v>44112</v>
      </c>
      <c r="O60" s="152">
        <v>0.16215277777777778</v>
      </c>
      <c r="P60" s="218" t="s">
        <v>2945</v>
      </c>
      <c r="Q60" s="217" t="s">
        <v>2948</v>
      </c>
      <c r="R60" s="217" t="s">
        <v>2947</v>
      </c>
    </row>
    <row r="61" spans="2:18" x14ac:dyDescent="0.25">
      <c r="B61" s="307">
        <v>51</v>
      </c>
      <c r="C61" s="218" t="s">
        <v>2865</v>
      </c>
      <c r="D61" s="218" t="s">
        <v>3</v>
      </c>
      <c r="E61" s="201">
        <v>-1</v>
      </c>
      <c r="F61" s="201">
        <v>51</v>
      </c>
      <c r="G61" s="201">
        <v>0</v>
      </c>
      <c r="H61" s="218" t="s">
        <v>2866</v>
      </c>
      <c r="I61" s="218" t="s">
        <v>292</v>
      </c>
      <c r="J61" s="299">
        <v>57</v>
      </c>
      <c r="K61" s="218" t="s">
        <v>2949</v>
      </c>
      <c r="L61" s="218" t="s">
        <v>2950</v>
      </c>
      <c r="M61" s="152">
        <v>0.35093749999999996</v>
      </c>
      <c r="N61" s="308">
        <v>44112</v>
      </c>
      <c r="O61" s="152">
        <v>0.17450231481481482</v>
      </c>
      <c r="P61" s="218" t="s">
        <v>1901</v>
      </c>
      <c r="Q61" s="217" t="s">
        <v>2951</v>
      </c>
      <c r="R61" s="217" t="s">
        <v>1903</v>
      </c>
    </row>
    <row r="62" spans="2:18" x14ac:dyDescent="0.25">
      <c r="B62" s="307">
        <v>52</v>
      </c>
      <c r="C62" s="218" t="s">
        <v>2866</v>
      </c>
      <c r="D62" s="218" t="s">
        <v>3</v>
      </c>
      <c r="E62" s="201">
        <v>1</v>
      </c>
      <c r="F62" s="201">
        <v>52</v>
      </c>
      <c r="G62" s="201">
        <v>1</v>
      </c>
      <c r="H62" s="218" t="s">
        <v>2865</v>
      </c>
      <c r="I62" s="218" t="s">
        <v>292</v>
      </c>
      <c r="J62" s="299">
        <v>43</v>
      </c>
      <c r="K62" s="218" t="s">
        <v>2872</v>
      </c>
      <c r="L62" s="218" t="s">
        <v>2952</v>
      </c>
      <c r="M62" s="152">
        <v>0.52625</v>
      </c>
      <c r="N62" s="308">
        <v>44112</v>
      </c>
      <c r="O62" s="152">
        <v>0.12560185185185185</v>
      </c>
      <c r="P62" s="218" t="s">
        <v>1901</v>
      </c>
      <c r="Q62" s="217" t="s">
        <v>2953</v>
      </c>
      <c r="R62" s="217" t="s">
        <v>1903</v>
      </c>
    </row>
    <row r="63" spans="2:18" x14ac:dyDescent="0.25">
      <c r="B63" s="307">
        <v>53</v>
      </c>
      <c r="C63" s="218" t="s">
        <v>2865</v>
      </c>
      <c r="D63" s="218" t="s">
        <v>83</v>
      </c>
      <c r="F63" s="201">
        <v>53</v>
      </c>
      <c r="G63" s="201">
        <v>1</v>
      </c>
      <c r="H63" s="218" t="s">
        <v>2866</v>
      </c>
      <c r="I63" s="218" t="s">
        <v>291</v>
      </c>
      <c r="J63" s="299">
        <v>126</v>
      </c>
      <c r="K63" s="218" t="s">
        <v>1300</v>
      </c>
      <c r="L63" s="218" t="s">
        <v>531</v>
      </c>
      <c r="M63" s="152">
        <v>0.65267361111111111</v>
      </c>
      <c r="N63" s="308">
        <v>44112</v>
      </c>
      <c r="O63" s="152">
        <v>0.19412037037037036</v>
      </c>
      <c r="P63" s="218" t="s">
        <v>2698</v>
      </c>
      <c r="Q63" s="217" t="s">
        <v>2954</v>
      </c>
      <c r="R63" s="217" t="s">
        <v>2925</v>
      </c>
    </row>
    <row r="64" spans="2:18" x14ac:dyDescent="0.25">
      <c r="B64" s="307">
        <v>54</v>
      </c>
      <c r="C64" s="218" t="s">
        <v>2866</v>
      </c>
      <c r="D64" s="218" t="s">
        <v>3</v>
      </c>
      <c r="E64" s="201">
        <v>1</v>
      </c>
      <c r="F64" s="201">
        <v>54</v>
      </c>
      <c r="G64" s="201">
        <v>2</v>
      </c>
      <c r="H64" s="218" t="s">
        <v>2865</v>
      </c>
      <c r="I64" s="218" t="s">
        <v>292</v>
      </c>
      <c r="J64" s="299">
        <v>46</v>
      </c>
      <c r="K64" s="218" t="s">
        <v>2323</v>
      </c>
      <c r="L64" s="218" t="s">
        <v>2955</v>
      </c>
      <c r="M64" s="152">
        <v>0.84761574074074064</v>
      </c>
      <c r="N64" s="308">
        <v>44112</v>
      </c>
      <c r="O64" s="152">
        <v>0.12972222222222221</v>
      </c>
      <c r="P64" s="218" t="s">
        <v>2698</v>
      </c>
      <c r="Q64" s="217" t="s">
        <v>2956</v>
      </c>
      <c r="R64" s="217" t="s">
        <v>2925</v>
      </c>
    </row>
    <row r="65" spans="2:18" x14ac:dyDescent="0.25">
      <c r="B65" s="307">
        <v>55</v>
      </c>
      <c r="C65" s="218" t="s">
        <v>2865</v>
      </c>
      <c r="D65" s="218" t="s">
        <v>3</v>
      </c>
      <c r="E65" s="201">
        <v>-1</v>
      </c>
      <c r="F65" s="201">
        <v>55</v>
      </c>
      <c r="G65" s="201">
        <v>1</v>
      </c>
      <c r="H65" s="218" t="s">
        <v>2866</v>
      </c>
      <c r="I65" s="218" t="s">
        <v>292</v>
      </c>
      <c r="J65" s="299">
        <v>65</v>
      </c>
      <c r="K65" s="218" t="s">
        <v>2957</v>
      </c>
      <c r="L65" s="218" t="s">
        <v>2884</v>
      </c>
      <c r="M65" s="152">
        <v>0.97815972222222225</v>
      </c>
      <c r="N65" s="308">
        <v>44112</v>
      </c>
      <c r="O65" s="152">
        <v>0.1801851851851852</v>
      </c>
      <c r="P65" s="218" t="s">
        <v>2958</v>
      </c>
      <c r="Q65" s="217" t="s">
        <v>2959</v>
      </c>
      <c r="R65" s="217" t="s">
        <v>2960</v>
      </c>
    </row>
    <row r="66" spans="2:18" x14ac:dyDescent="0.25">
      <c r="B66" s="307">
        <v>56</v>
      </c>
      <c r="C66" s="218" t="s">
        <v>2866</v>
      </c>
      <c r="D66" s="218" t="s">
        <v>3</v>
      </c>
      <c r="E66" s="201">
        <v>1</v>
      </c>
      <c r="F66" s="201">
        <v>56</v>
      </c>
      <c r="G66" s="201">
        <v>2</v>
      </c>
      <c r="H66" s="218" t="s">
        <v>2865</v>
      </c>
      <c r="I66" s="218" t="s">
        <v>292</v>
      </c>
      <c r="J66" s="299">
        <v>50</v>
      </c>
      <c r="K66" s="218" t="s">
        <v>2961</v>
      </c>
      <c r="L66" s="218" t="s">
        <v>2962</v>
      </c>
      <c r="M66" s="152">
        <v>0.15915509259259258</v>
      </c>
      <c r="N66" s="308">
        <v>44113</v>
      </c>
      <c r="O66" s="152">
        <v>0.14453703703703705</v>
      </c>
      <c r="P66" s="218" t="s">
        <v>2958</v>
      </c>
      <c r="Q66" s="217" t="s">
        <v>2963</v>
      </c>
      <c r="R66" s="217" t="s">
        <v>2960</v>
      </c>
    </row>
    <row r="67" spans="2:18" x14ac:dyDescent="0.25">
      <c r="B67" s="307">
        <v>57</v>
      </c>
      <c r="C67" s="218" t="s">
        <v>2865</v>
      </c>
      <c r="D67" s="218" t="s">
        <v>83</v>
      </c>
      <c r="F67" s="201">
        <v>57</v>
      </c>
      <c r="G67" s="201">
        <v>2</v>
      </c>
      <c r="H67" s="218" t="s">
        <v>2866</v>
      </c>
      <c r="I67" s="218" t="s">
        <v>291</v>
      </c>
      <c r="J67" s="299">
        <v>42</v>
      </c>
      <c r="K67" s="218" t="s">
        <v>2438</v>
      </c>
      <c r="L67" s="218" t="s">
        <v>531</v>
      </c>
      <c r="M67" s="152">
        <v>0.30450231481481482</v>
      </c>
      <c r="N67" s="308">
        <v>44113</v>
      </c>
      <c r="O67" s="152">
        <v>0.11332175925925925</v>
      </c>
      <c r="P67" s="218" t="s">
        <v>2964</v>
      </c>
      <c r="Q67" s="217" t="s">
        <v>2965</v>
      </c>
      <c r="R67" s="217" t="s">
        <v>2966</v>
      </c>
    </row>
    <row r="68" spans="2:18" x14ac:dyDescent="0.25">
      <c r="B68" s="307">
        <v>58</v>
      </c>
      <c r="C68" s="218" t="s">
        <v>2866</v>
      </c>
      <c r="D68" s="218" t="s">
        <v>83</v>
      </c>
      <c r="F68" s="201">
        <v>58</v>
      </c>
      <c r="G68" s="201">
        <v>2</v>
      </c>
      <c r="H68" s="218" t="s">
        <v>2865</v>
      </c>
      <c r="I68" s="218" t="s">
        <v>291</v>
      </c>
      <c r="J68" s="299">
        <v>94</v>
      </c>
      <c r="K68" s="218" t="s">
        <v>662</v>
      </c>
      <c r="L68" s="218" t="s">
        <v>1291</v>
      </c>
      <c r="M68" s="152">
        <v>0.41864583333333333</v>
      </c>
      <c r="N68" s="308">
        <v>44113</v>
      </c>
      <c r="O68" s="152">
        <v>0.18598379629629627</v>
      </c>
      <c r="P68" s="218" t="s">
        <v>2964</v>
      </c>
      <c r="Q68" s="217" t="s">
        <v>2967</v>
      </c>
      <c r="R68" s="217" t="s">
        <v>2966</v>
      </c>
    </row>
    <row r="69" spans="2:18" x14ac:dyDescent="0.25">
      <c r="B69" s="307">
        <v>59</v>
      </c>
      <c r="C69" s="218" t="s">
        <v>2865</v>
      </c>
      <c r="D69" s="218" t="s">
        <v>83</v>
      </c>
      <c r="F69" s="201">
        <v>59</v>
      </c>
      <c r="G69" s="201">
        <v>2</v>
      </c>
      <c r="H69" s="218" t="s">
        <v>2866</v>
      </c>
      <c r="I69" s="218" t="s">
        <v>293</v>
      </c>
      <c r="J69" s="299">
        <v>104</v>
      </c>
      <c r="K69" s="218" t="s">
        <v>531</v>
      </c>
      <c r="L69" s="218" t="s">
        <v>531</v>
      </c>
      <c r="M69" s="152">
        <v>0.60543981481481479</v>
      </c>
      <c r="N69" s="308">
        <v>44113</v>
      </c>
      <c r="O69" s="152">
        <v>0.18930555555555553</v>
      </c>
      <c r="P69" s="218" t="s">
        <v>2968</v>
      </c>
      <c r="Q69" s="217" t="s">
        <v>2969</v>
      </c>
      <c r="R69" s="217" t="s">
        <v>2970</v>
      </c>
    </row>
    <row r="70" spans="2:18" x14ac:dyDescent="0.25">
      <c r="B70" s="307">
        <v>60</v>
      </c>
      <c r="C70" s="218" t="s">
        <v>2866</v>
      </c>
      <c r="D70" s="218" t="s">
        <v>3</v>
      </c>
      <c r="E70" s="201">
        <v>1</v>
      </c>
      <c r="F70" s="201">
        <v>60</v>
      </c>
      <c r="G70" s="201">
        <v>3</v>
      </c>
      <c r="H70" s="218" t="s">
        <v>2865</v>
      </c>
      <c r="I70" s="218" t="s">
        <v>292</v>
      </c>
      <c r="J70" s="299">
        <v>164</v>
      </c>
      <c r="K70" s="218" t="s">
        <v>1529</v>
      </c>
      <c r="L70" s="218" t="s">
        <v>2971</v>
      </c>
      <c r="M70" s="152">
        <v>0.79556712962962972</v>
      </c>
      <c r="N70" s="308">
        <v>44113</v>
      </c>
      <c r="O70" s="152">
        <v>0.20336805555555557</v>
      </c>
      <c r="P70" s="218" t="s">
        <v>2968</v>
      </c>
      <c r="Q70" s="217" t="s">
        <v>2972</v>
      </c>
      <c r="R70" s="217" t="s">
        <v>2970</v>
      </c>
    </row>
    <row r="71" spans="2:18" x14ac:dyDescent="0.25">
      <c r="B71" s="307">
        <v>61</v>
      </c>
      <c r="C71" s="218" t="s">
        <v>2865</v>
      </c>
      <c r="D71" s="218" t="s">
        <v>83</v>
      </c>
      <c r="F71" s="201">
        <v>61</v>
      </c>
      <c r="G71" s="201">
        <v>3</v>
      </c>
      <c r="H71" s="218" t="s">
        <v>2866</v>
      </c>
      <c r="I71" s="218" t="s">
        <v>291</v>
      </c>
      <c r="J71" s="299">
        <v>44</v>
      </c>
      <c r="K71" s="218" t="s">
        <v>707</v>
      </c>
      <c r="L71" s="218" t="s">
        <v>531</v>
      </c>
      <c r="M71" s="152">
        <v>0.99975694444444441</v>
      </c>
      <c r="N71" s="308">
        <v>44113</v>
      </c>
      <c r="O71" s="152">
        <v>0.13045138888888888</v>
      </c>
      <c r="P71" s="218" t="s">
        <v>359</v>
      </c>
      <c r="Q71" s="217" t="s">
        <v>2973</v>
      </c>
      <c r="R71" s="217" t="s">
        <v>691</v>
      </c>
    </row>
    <row r="72" spans="2:18" x14ac:dyDescent="0.25">
      <c r="B72" s="307">
        <v>62</v>
      </c>
      <c r="C72" s="218" t="s">
        <v>2866</v>
      </c>
      <c r="D72" s="218" t="s">
        <v>83</v>
      </c>
      <c r="F72" s="201">
        <v>62</v>
      </c>
      <c r="G72" s="201">
        <v>3</v>
      </c>
      <c r="H72" s="218" t="s">
        <v>2865</v>
      </c>
      <c r="I72" s="218" t="s">
        <v>291</v>
      </c>
      <c r="J72" s="299">
        <v>83</v>
      </c>
      <c r="K72" s="218" t="s">
        <v>531</v>
      </c>
      <c r="L72" s="218" t="s">
        <v>709</v>
      </c>
      <c r="M72" s="152">
        <v>0.1310300925925926</v>
      </c>
      <c r="N72" s="308">
        <v>44114</v>
      </c>
      <c r="O72" s="152">
        <v>0.18230324074074075</v>
      </c>
      <c r="P72" s="218" t="s">
        <v>359</v>
      </c>
      <c r="Q72" s="217" t="s">
        <v>2974</v>
      </c>
      <c r="R72" s="217" t="s">
        <v>691</v>
      </c>
    </row>
    <row r="73" spans="2:18" x14ac:dyDescent="0.25">
      <c r="B73" s="307">
        <v>63</v>
      </c>
      <c r="C73" s="218" t="s">
        <v>2865</v>
      </c>
      <c r="D73" s="218" t="s">
        <v>83</v>
      </c>
      <c r="F73" s="201">
        <v>63</v>
      </c>
      <c r="G73" s="201">
        <v>3</v>
      </c>
      <c r="H73" s="218" t="s">
        <v>2866</v>
      </c>
      <c r="I73" s="218" t="s">
        <v>290</v>
      </c>
      <c r="J73" s="299">
        <v>151</v>
      </c>
      <c r="K73" s="218" t="s">
        <v>531</v>
      </c>
      <c r="L73" s="218" t="s">
        <v>531</v>
      </c>
      <c r="M73" s="152">
        <v>0.31414351851851852</v>
      </c>
      <c r="N73" s="308">
        <v>44114</v>
      </c>
      <c r="O73" s="152">
        <v>0.20152777777777778</v>
      </c>
      <c r="P73" s="218" t="s">
        <v>565</v>
      </c>
      <c r="Q73" s="217" t="s">
        <v>2975</v>
      </c>
      <c r="R73" s="217" t="s">
        <v>567</v>
      </c>
    </row>
    <row r="74" spans="2:18" x14ac:dyDescent="0.25">
      <c r="B74" s="307">
        <v>64</v>
      </c>
      <c r="C74" s="218" t="s">
        <v>2866</v>
      </c>
      <c r="D74" s="218" t="s">
        <v>83</v>
      </c>
      <c r="F74" s="201">
        <v>64</v>
      </c>
      <c r="G74" s="201">
        <v>3</v>
      </c>
      <c r="H74" s="218" t="s">
        <v>2865</v>
      </c>
      <c r="I74" s="218" t="s">
        <v>291</v>
      </c>
      <c r="J74" s="299">
        <v>187</v>
      </c>
      <c r="K74" s="218" t="s">
        <v>531</v>
      </c>
      <c r="L74" s="218" t="s">
        <v>2425</v>
      </c>
      <c r="M74" s="152">
        <v>0.51648148148148143</v>
      </c>
      <c r="N74" s="308">
        <v>44114</v>
      </c>
      <c r="O74" s="152">
        <v>0.21016203703703704</v>
      </c>
      <c r="P74" s="218" t="s">
        <v>565</v>
      </c>
      <c r="Q74" s="217" t="s">
        <v>2976</v>
      </c>
      <c r="R74" s="217" t="s">
        <v>567</v>
      </c>
    </row>
    <row r="75" spans="2:18" x14ac:dyDescent="0.25">
      <c r="B75" s="307">
        <v>65</v>
      </c>
      <c r="C75" s="218" t="s">
        <v>2865</v>
      </c>
      <c r="D75" s="218" t="s">
        <v>83</v>
      </c>
      <c r="F75" s="201">
        <v>65</v>
      </c>
      <c r="G75" s="201">
        <v>3</v>
      </c>
      <c r="H75" s="218" t="s">
        <v>2866</v>
      </c>
      <c r="I75" s="218" t="s">
        <v>291</v>
      </c>
      <c r="J75" s="299">
        <v>40</v>
      </c>
      <c r="K75" s="218" t="s">
        <v>709</v>
      </c>
      <c r="L75" s="218" t="s">
        <v>531</v>
      </c>
      <c r="M75" s="152">
        <v>0.72746527777777781</v>
      </c>
      <c r="N75" s="308">
        <v>44114</v>
      </c>
      <c r="O75" s="152">
        <v>0.11376157407407407</v>
      </c>
      <c r="P75" s="218" t="s">
        <v>2977</v>
      </c>
      <c r="Q75" s="217" t="s">
        <v>2978</v>
      </c>
      <c r="R75" s="217" t="s">
        <v>2979</v>
      </c>
    </row>
    <row r="76" spans="2:18" x14ac:dyDescent="0.25">
      <c r="B76" s="307">
        <v>66</v>
      </c>
      <c r="C76" s="218" t="s">
        <v>2866</v>
      </c>
      <c r="D76" s="218" t="s">
        <v>83</v>
      </c>
      <c r="F76" s="201">
        <v>66</v>
      </c>
      <c r="G76" s="201">
        <v>3</v>
      </c>
      <c r="H76" s="218" t="s">
        <v>2865</v>
      </c>
      <c r="I76" s="218" t="s">
        <v>291</v>
      </c>
      <c r="J76" s="299">
        <v>41</v>
      </c>
      <c r="K76" s="218" t="s">
        <v>531</v>
      </c>
      <c r="L76" s="218" t="s">
        <v>709</v>
      </c>
      <c r="M76" s="152">
        <v>0.84203703703703703</v>
      </c>
      <c r="N76" s="308">
        <v>44114</v>
      </c>
      <c r="O76" s="152">
        <v>0.12850694444444444</v>
      </c>
      <c r="P76" s="218" t="s">
        <v>2977</v>
      </c>
      <c r="Q76" s="217" t="s">
        <v>2980</v>
      </c>
      <c r="R76" s="217" t="s">
        <v>2981</v>
      </c>
    </row>
    <row r="77" spans="2:18" x14ac:dyDescent="0.25">
      <c r="B77" s="307">
        <v>67</v>
      </c>
      <c r="C77" s="218" t="s">
        <v>2865</v>
      </c>
      <c r="D77" s="218" t="s">
        <v>3</v>
      </c>
      <c r="E77" s="201">
        <v>-1</v>
      </c>
      <c r="F77" s="201">
        <v>67</v>
      </c>
      <c r="G77" s="201">
        <v>2</v>
      </c>
      <c r="H77" s="218" t="s">
        <v>2866</v>
      </c>
      <c r="I77" s="218" t="s">
        <v>292</v>
      </c>
      <c r="J77" s="299">
        <v>79</v>
      </c>
      <c r="K77" s="218" t="s">
        <v>2982</v>
      </c>
      <c r="L77" s="218" t="s">
        <v>1751</v>
      </c>
      <c r="M77" s="152">
        <v>0.97135416666666663</v>
      </c>
      <c r="N77" s="308">
        <v>44114</v>
      </c>
      <c r="O77" s="152">
        <v>0.18285879629629631</v>
      </c>
      <c r="P77" s="218" t="s">
        <v>2983</v>
      </c>
      <c r="Q77" s="217" t="s">
        <v>2984</v>
      </c>
      <c r="R77" s="217" t="s">
        <v>2985</v>
      </c>
    </row>
    <row r="78" spans="2:18" x14ac:dyDescent="0.25">
      <c r="B78" s="307">
        <v>68</v>
      </c>
      <c r="C78" s="218" t="s">
        <v>2866</v>
      </c>
      <c r="D78" s="218" t="s">
        <v>3</v>
      </c>
      <c r="E78" s="201">
        <v>1</v>
      </c>
      <c r="F78" s="201">
        <v>68</v>
      </c>
      <c r="G78" s="201">
        <v>3</v>
      </c>
      <c r="H78" s="218" t="s">
        <v>2865</v>
      </c>
      <c r="I78" s="218" t="s">
        <v>292</v>
      </c>
      <c r="J78" s="299">
        <v>74</v>
      </c>
      <c r="K78" s="218" t="s">
        <v>299</v>
      </c>
      <c r="L78" s="218" t="s">
        <v>2986</v>
      </c>
      <c r="M78" s="152">
        <v>0.15502314814814813</v>
      </c>
      <c r="N78" s="308">
        <v>44115</v>
      </c>
      <c r="O78" s="152">
        <v>0.16922453703703702</v>
      </c>
      <c r="P78" s="218" t="s">
        <v>2983</v>
      </c>
      <c r="Q78" s="217" t="s">
        <v>2987</v>
      </c>
      <c r="R78" s="217" t="s">
        <v>2985</v>
      </c>
    </row>
    <row r="79" spans="2:18" x14ac:dyDescent="0.25">
      <c r="B79" s="307">
        <v>69</v>
      </c>
      <c r="C79" s="218" t="s">
        <v>2865</v>
      </c>
      <c r="D79" s="218" t="s">
        <v>83</v>
      </c>
      <c r="F79" s="201">
        <v>69</v>
      </c>
      <c r="G79" s="201">
        <v>3</v>
      </c>
      <c r="H79" s="218" t="s">
        <v>2866</v>
      </c>
      <c r="I79" s="218" t="s">
        <v>293</v>
      </c>
      <c r="J79" s="299">
        <v>87</v>
      </c>
      <c r="K79" s="218" t="s">
        <v>531</v>
      </c>
      <c r="L79" s="218" t="s">
        <v>531</v>
      </c>
      <c r="M79" s="152">
        <v>0.32508101851851851</v>
      </c>
      <c r="N79" s="308">
        <v>44115</v>
      </c>
      <c r="O79" s="152">
        <v>0.17976851851851852</v>
      </c>
      <c r="P79" s="218" t="s">
        <v>2988</v>
      </c>
      <c r="Q79" s="217" t="s">
        <v>2989</v>
      </c>
      <c r="R79" s="217" t="s">
        <v>2990</v>
      </c>
    </row>
    <row r="80" spans="2:18" x14ac:dyDescent="0.25">
      <c r="B80" s="307">
        <v>70</v>
      </c>
      <c r="C80" s="218" t="s">
        <v>2866</v>
      </c>
      <c r="D80" s="218" t="s">
        <v>83</v>
      </c>
      <c r="F80" s="201">
        <v>70</v>
      </c>
      <c r="G80" s="201">
        <v>3</v>
      </c>
      <c r="H80" s="218" t="s">
        <v>2865</v>
      </c>
      <c r="I80" s="218" t="s">
        <v>291</v>
      </c>
      <c r="J80" s="299">
        <v>58</v>
      </c>
      <c r="K80" s="218" t="s">
        <v>975</v>
      </c>
      <c r="L80" s="218" t="s">
        <v>2438</v>
      </c>
      <c r="M80" s="152">
        <v>0.50565972222222222</v>
      </c>
      <c r="N80" s="308">
        <v>44115</v>
      </c>
      <c r="O80" s="152">
        <v>0.14679398148148148</v>
      </c>
      <c r="P80" s="218" t="s">
        <v>2988</v>
      </c>
      <c r="Q80" s="217" t="s">
        <v>2991</v>
      </c>
      <c r="R80" s="217" t="s">
        <v>2990</v>
      </c>
    </row>
    <row r="81" spans="2:18" x14ac:dyDescent="0.25">
      <c r="B81" s="307">
        <v>71</v>
      </c>
      <c r="C81" s="218" t="s">
        <v>2865</v>
      </c>
      <c r="D81" s="218" t="s">
        <v>83</v>
      </c>
      <c r="F81" s="201">
        <v>71</v>
      </c>
      <c r="G81" s="201">
        <v>3</v>
      </c>
      <c r="H81" s="218" t="s">
        <v>2866</v>
      </c>
      <c r="I81" s="218" t="s">
        <v>291</v>
      </c>
      <c r="J81" s="299">
        <v>42</v>
      </c>
      <c r="K81" s="218" t="s">
        <v>716</v>
      </c>
      <c r="L81" s="218" t="s">
        <v>531</v>
      </c>
      <c r="M81" s="152">
        <v>0.65326388888888887</v>
      </c>
      <c r="N81" s="308">
        <v>44115</v>
      </c>
      <c r="O81" s="152">
        <v>0.1181712962962963</v>
      </c>
      <c r="P81" s="218" t="s">
        <v>669</v>
      </c>
      <c r="Q81" s="217" t="s">
        <v>2992</v>
      </c>
      <c r="R81" s="217" t="s">
        <v>2993</v>
      </c>
    </row>
    <row r="82" spans="2:18" x14ac:dyDescent="0.25">
      <c r="B82" s="307">
        <v>72</v>
      </c>
      <c r="C82" s="218" t="s">
        <v>2866</v>
      </c>
      <c r="D82" s="218" t="s">
        <v>83</v>
      </c>
      <c r="F82" s="201">
        <v>72</v>
      </c>
      <c r="G82" s="201">
        <v>3</v>
      </c>
      <c r="H82" s="218" t="s">
        <v>2865</v>
      </c>
      <c r="I82" s="218" t="s">
        <v>293</v>
      </c>
      <c r="J82" s="299">
        <v>66</v>
      </c>
      <c r="K82" s="218" t="s">
        <v>531</v>
      </c>
      <c r="L82" s="218" t="s">
        <v>531</v>
      </c>
      <c r="M82" s="152">
        <v>0.77225694444444448</v>
      </c>
      <c r="N82" s="308">
        <v>44115</v>
      </c>
      <c r="O82" s="152">
        <v>0.17581018518518518</v>
      </c>
      <c r="P82" s="218" t="s">
        <v>669</v>
      </c>
      <c r="Q82" s="217" t="s">
        <v>2994</v>
      </c>
      <c r="R82" s="217" t="s">
        <v>2993</v>
      </c>
    </row>
    <row r="83" spans="2:18" x14ac:dyDescent="0.25">
      <c r="B83" s="307">
        <v>73</v>
      </c>
      <c r="C83" s="218" t="s">
        <v>2865</v>
      </c>
      <c r="D83" s="218" t="s">
        <v>83</v>
      </c>
      <c r="F83" s="201">
        <v>73</v>
      </c>
      <c r="G83" s="201">
        <v>3</v>
      </c>
      <c r="H83" s="218" t="s">
        <v>2866</v>
      </c>
      <c r="I83" s="218" t="s">
        <v>291</v>
      </c>
      <c r="J83" s="299">
        <v>62</v>
      </c>
      <c r="K83" s="218" t="s">
        <v>975</v>
      </c>
      <c r="L83" s="218" t="s">
        <v>531</v>
      </c>
      <c r="M83" s="152">
        <v>0.94888888888888889</v>
      </c>
      <c r="N83" s="308">
        <v>44115</v>
      </c>
      <c r="O83" s="152">
        <v>0.15940972222222222</v>
      </c>
      <c r="P83" s="218" t="s">
        <v>2995</v>
      </c>
      <c r="Q83" s="217" t="s">
        <v>2996</v>
      </c>
      <c r="R83" s="217" t="s">
        <v>2997</v>
      </c>
    </row>
    <row r="84" spans="2:18" x14ac:dyDescent="0.25">
      <c r="B84" s="307">
        <v>74</v>
      </c>
      <c r="C84" s="218" t="s">
        <v>2866</v>
      </c>
      <c r="D84" s="218" t="s">
        <v>3</v>
      </c>
      <c r="E84" s="201">
        <v>1</v>
      </c>
      <c r="F84" s="201">
        <v>74</v>
      </c>
      <c r="G84" s="201">
        <v>4</v>
      </c>
      <c r="H84" s="218" t="s">
        <v>2865</v>
      </c>
      <c r="I84" s="218" t="s">
        <v>292</v>
      </c>
      <c r="J84" s="299">
        <v>43</v>
      </c>
      <c r="K84" s="218" t="s">
        <v>2998</v>
      </c>
      <c r="L84" s="218" t="s">
        <v>2999</v>
      </c>
      <c r="M84" s="152">
        <v>0.10912037037037037</v>
      </c>
      <c r="N84" s="308">
        <v>44116</v>
      </c>
      <c r="O84" s="152">
        <v>0.12096064814814815</v>
      </c>
      <c r="P84" s="218" t="s">
        <v>2995</v>
      </c>
      <c r="Q84" s="217" t="s">
        <v>3000</v>
      </c>
      <c r="R84" s="217" t="s">
        <v>2997</v>
      </c>
    </row>
    <row r="85" spans="2:18" x14ac:dyDescent="0.25">
      <c r="B85" s="307">
        <v>75</v>
      </c>
      <c r="C85" s="218" t="s">
        <v>2865</v>
      </c>
      <c r="D85" s="218" t="s">
        <v>83</v>
      </c>
      <c r="F85" s="201">
        <v>75</v>
      </c>
      <c r="G85" s="201">
        <v>4</v>
      </c>
      <c r="H85" s="218" t="s">
        <v>2866</v>
      </c>
      <c r="I85" s="218" t="s">
        <v>291</v>
      </c>
      <c r="J85" s="299">
        <v>84</v>
      </c>
      <c r="K85" s="218" t="s">
        <v>1300</v>
      </c>
      <c r="L85" s="218" t="s">
        <v>531</v>
      </c>
      <c r="M85" s="152">
        <v>0.23089120370370372</v>
      </c>
      <c r="N85" s="308">
        <v>44116</v>
      </c>
      <c r="O85" s="152">
        <v>0.18292824074074074</v>
      </c>
      <c r="P85" s="218" t="s">
        <v>266</v>
      </c>
      <c r="Q85" s="217" t="s">
        <v>3001</v>
      </c>
      <c r="R85" s="217" t="s">
        <v>282</v>
      </c>
    </row>
    <row r="86" spans="2:18" x14ac:dyDescent="0.25">
      <c r="B86" s="307">
        <v>76</v>
      </c>
      <c r="C86" s="218" t="s">
        <v>2866</v>
      </c>
      <c r="D86" s="218" t="s">
        <v>3</v>
      </c>
      <c r="E86" s="201">
        <v>1</v>
      </c>
      <c r="F86" s="201">
        <v>76</v>
      </c>
      <c r="G86" s="201">
        <v>5</v>
      </c>
      <c r="H86" s="218" t="s">
        <v>2865</v>
      </c>
      <c r="I86" s="218" t="s">
        <v>292</v>
      </c>
      <c r="J86" s="299">
        <v>141</v>
      </c>
      <c r="K86" s="218" t="s">
        <v>1152</v>
      </c>
      <c r="L86" s="218" t="s">
        <v>3002</v>
      </c>
      <c r="M86" s="152">
        <v>0.41462962962962963</v>
      </c>
      <c r="N86" s="308">
        <v>44116</v>
      </c>
      <c r="O86" s="152">
        <v>0.19773148148148148</v>
      </c>
      <c r="P86" s="218" t="s">
        <v>266</v>
      </c>
      <c r="Q86" s="217" t="s">
        <v>3003</v>
      </c>
      <c r="R86" s="217" t="s">
        <v>282</v>
      </c>
    </row>
    <row r="87" spans="2:18" x14ac:dyDescent="0.25">
      <c r="B87" s="307">
        <v>77</v>
      </c>
      <c r="C87" s="218" t="s">
        <v>2865</v>
      </c>
      <c r="D87" s="218" t="s">
        <v>3</v>
      </c>
      <c r="E87" s="201">
        <v>-1</v>
      </c>
      <c r="F87" s="201">
        <v>77</v>
      </c>
      <c r="G87" s="201">
        <v>4</v>
      </c>
      <c r="H87" s="218" t="s">
        <v>2866</v>
      </c>
      <c r="I87" s="218" t="s">
        <v>292</v>
      </c>
      <c r="J87" s="299">
        <v>50</v>
      </c>
      <c r="K87" s="218" t="s">
        <v>3004</v>
      </c>
      <c r="L87" s="218" t="s">
        <v>1342</v>
      </c>
      <c r="M87" s="152">
        <v>0.6131712962962963</v>
      </c>
      <c r="N87" s="308">
        <v>44116</v>
      </c>
      <c r="O87" s="152">
        <v>0.16408564814814816</v>
      </c>
      <c r="P87" s="218" t="s">
        <v>3005</v>
      </c>
      <c r="Q87" s="217" t="s">
        <v>3006</v>
      </c>
      <c r="R87" s="217" t="s">
        <v>3007</v>
      </c>
    </row>
    <row r="88" spans="2:18" x14ac:dyDescent="0.25">
      <c r="B88" s="307">
        <v>78</v>
      </c>
      <c r="C88" s="218" t="s">
        <v>2866</v>
      </c>
      <c r="D88" s="218" t="s">
        <v>3</v>
      </c>
      <c r="E88" s="201">
        <v>1</v>
      </c>
      <c r="F88" s="201">
        <v>78</v>
      </c>
      <c r="G88" s="201">
        <v>5</v>
      </c>
      <c r="H88" s="218" t="s">
        <v>2865</v>
      </c>
      <c r="I88" s="218" t="s">
        <v>292</v>
      </c>
      <c r="J88" s="299">
        <v>68</v>
      </c>
      <c r="K88" s="218" t="s">
        <v>3008</v>
      </c>
      <c r="L88" s="218" t="s">
        <v>3009</v>
      </c>
      <c r="M88" s="152">
        <v>0.77807870370370369</v>
      </c>
      <c r="N88" s="308">
        <v>44116</v>
      </c>
      <c r="O88" s="152">
        <v>0.16827546296296295</v>
      </c>
      <c r="P88" s="218" t="s">
        <v>3005</v>
      </c>
      <c r="Q88" s="217" t="s">
        <v>3010</v>
      </c>
      <c r="R88" s="217" t="s">
        <v>3007</v>
      </c>
    </row>
    <row r="89" spans="2:18" x14ac:dyDescent="0.25">
      <c r="B89" s="307">
        <v>79</v>
      </c>
      <c r="C89" s="218" t="s">
        <v>2865</v>
      </c>
      <c r="D89" s="218" t="s">
        <v>83</v>
      </c>
      <c r="F89" s="201">
        <v>79</v>
      </c>
      <c r="G89" s="201">
        <v>5</v>
      </c>
      <c r="H89" s="218" t="s">
        <v>2866</v>
      </c>
      <c r="I89" s="218" t="s">
        <v>291</v>
      </c>
      <c r="J89" s="299">
        <v>80</v>
      </c>
      <c r="K89" s="218" t="s">
        <v>662</v>
      </c>
      <c r="L89" s="218" t="s">
        <v>531</v>
      </c>
      <c r="M89" s="152">
        <v>0.94717592592592592</v>
      </c>
      <c r="N89" s="308">
        <v>44116</v>
      </c>
      <c r="O89" s="152">
        <v>0.17873842592592593</v>
      </c>
      <c r="P89" s="218" t="s">
        <v>596</v>
      </c>
      <c r="Q89" s="217" t="s">
        <v>3011</v>
      </c>
      <c r="R89" s="217" t="s">
        <v>2888</v>
      </c>
    </row>
    <row r="90" spans="2:18" x14ac:dyDescent="0.25">
      <c r="B90" s="307">
        <v>80</v>
      </c>
      <c r="C90" s="218" t="s">
        <v>2866</v>
      </c>
      <c r="D90" s="218" t="s">
        <v>3</v>
      </c>
      <c r="E90" s="201">
        <v>1</v>
      </c>
      <c r="F90" s="201">
        <v>80</v>
      </c>
      <c r="G90" s="201">
        <v>6</v>
      </c>
      <c r="H90" s="218" t="s">
        <v>2865</v>
      </c>
      <c r="I90" s="218" t="s">
        <v>293</v>
      </c>
      <c r="J90" s="299">
        <v>94</v>
      </c>
      <c r="K90" s="218" t="s">
        <v>2323</v>
      </c>
      <c r="L90" s="218" t="s">
        <v>3012</v>
      </c>
      <c r="M90" s="152">
        <v>0.12672453703703704</v>
      </c>
      <c r="N90" s="308">
        <v>44117</v>
      </c>
      <c r="O90" s="152">
        <v>0.18758101851851852</v>
      </c>
      <c r="P90" s="218" t="s">
        <v>596</v>
      </c>
      <c r="Q90" s="217" t="s">
        <v>3013</v>
      </c>
      <c r="R90" s="217" t="s">
        <v>2888</v>
      </c>
    </row>
    <row r="91" spans="2:18" x14ac:dyDescent="0.25">
      <c r="B91" s="307">
        <v>81</v>
      </c>
      <c r="C91" s="218" t="s">
        <v>2865</v>
      </c>
      <c r="D91" s="218" t="s">
        <v>83</v>
      </c>
      <c r="F91" s="201">
        <v>81</v>
      </c>
      <c r="G91" s="201">
        <v>6</v>
      </c>
      <c r="H91" s="218" t="s">
        <v>2866</v>
      </c>
      <c r="I91" s="218" t="s">
        <v>291</v>
      </c>
      <c r="J91" s="299">
        <v>55</v>
      </c>
      <c r="K91" s="218" t="s">
        <v>1026</v>
      </c>
      <c r="L91" s="218" t="s">
        <v>531</v>
      </c>
      <c r="M91" s="152">
        <v>0.31512731481481482</v>
      </c>
      <c r="N91" s="308">
        <v>44117</v>
      </c>
      <c r="O91" s="152">
        <v>0.14952546296296296</v>
      </c>
      <c r="P91" s="218" t="s">
        <v>2407</v>
      </c>
      <c r="Q91" s="217" t="s">
        <v>3014</v>
      </c>
      <c r="R91" s="217" t="s">
        <v>2409</v>
      </c>
    </row>
    <row r="92" spans="2:18" x14ac:dyDescent="0.25">
      <c r="B92" s="307">
        <v>82</v>
      </c>
      <c r="C92" s="218" t="s">
        <v>2866</v>
      </c>
      <c r="D92" s="218" t="s">
        <v>83</v>
      </c>
      <c r="F92" s="201">
        <v>82</v>
      </c>
      <c r="G92" s="201">
        <v>6</v>
      </c>
      <c r="H92" s="218" t="s">
        <v>2865</v>
      </c>
      <c r="I92" s="218" t="s">
        <v>291</v>
      </c>
      <c r="J92" s="299">
        <v>39</v>
      </c>
      <c r="K92" s="218" t="s">
        <v>531</v>
      </c>
      <c r="L92" s="218" t="s">
        <v>662</v>
      </c>
      <c r="M92" s="152">
        <v>0.46546296296296297</v>
      </c>
      <c r="N92" s="308">
        <v>44117</v>
      </c>
      <c r="O92" s="152">
        <v>0.11180555555555556</v>
      </c>
      <c r="P92" s="218" t="s">
        <v>2407</v>
      </c>
      <c r="Q92" s="217" t="s">
        <v>3015</v>
      </c>
      <c r="R92" s="217" t="s">
        <v>2409</v>
      </c>
    </row>
    <row r="93" spans="2:18" x14ac:dyDescent="0.25">
      <c r="B93" s="307">
        <v>83</v>
      </c>
      <c r="C93" s="218" t="s">
        <v>2865</v>
      </c>
      <c r="D93" s="218" t="s">
        <v>83</v>
      </c>
      <c r="F93" s="201">
        <v>83</v>
      </c>
      <c r="G93" s="201">
        <v>6</v>
      </c>
      <c r="H93" s="218" t="s">
        <v>2866</v>
      </c>
      <c r="I93" s="218" t="s">
        <v>291</v>
      </c>
      <c r="J93" s="299">
        <v>161</v>
      </c>
      <c r="K93" s="218" t="s">
        <v>2049</v>
      </c>
      <c r="L93" s="218" t="s">
        <v>531</v>
      </c>
      <c r="M93" s="152">
        <v>0.57807870370370373</v>
      </c>
      <c r="N93" s="308">
        <v>44117</v>
      </c>
      <c r="O93" s="152">
        <v>0.20232638888888888</v>
      </c>
      <c r="P93" s="218" t="s">
        <v>2919</v>
      </c>
      <c r="Q93" s="217" t="s">
        <v>3016</v>
      </c>
      <c r="R93" s="217" t="s">
        <v>1252</v>
      </c>
    </row>
    <row r="94" spans="2:18" x14ac:dyDescent="0.25">
      <c r="B94" s="307">
        <v>84</v>
      </c>
      <c r="C94" s="218" t="s">
        <v>2866</v>
      </c>
      <c r="D94" s="218" t="s">
        <v>3</v>
      </c>
      <c r="E94" s="201">
        <v>1</v>
      </c>
      <c r="F94" s="201">
        <v>84</v>
      </c>
      <c r="G94" s="201">
        <v>7</v>
      </c>
      <c r="H94" s="218" t="s">
        <v>2865</v>
      </c>
      <c r="I94" s="218" t="s">
        <v>292</v>
      </c>
      <c r="J94" s="299">
        <v>49</v>
      </c>
      <c r="K94" s="218" t="s">
        <v>3017</v>
      </c>
      <c r="L94" s="218" t="s">
        <v>3018</v>
      </c>
      <c r="M94" s="152">
        <v>0.78121527777777777</v>
      </c>
      <c r="N94" s="308">
        <v>44117</v>
      </c>
      <c r="O94" s="152">
        <v>0.13731481481481481</v>
      </c>
      <c r="P94" s="218" t="s">
        <v>2919</v>
      </c>
      <c r="Q94" s="217" t="s">
        <v>3019</v>
      </c>
      <c r="R94" s="217" t="s">
        <v>1252</v>
      </c>
    </row>
    <row r="95" spans="2:18" x14ac:dyDescent="0.25">
      <c r="B95" s="307">
        <v>85</v>
      </c>
      <c r="C95" s="218" t="s">
        <v>2865</v>
      </c>
      <c r="D95" s="218" t="s">
        <v>83</v>
      </c>
      <c r="F95" s="201">
        <v>85</v>
      </c>
      <c r="G95" s="201">
        <v>7</v>
      </c>
      <c r="H95" s="218" t="s">
        <v>2866</v>
      </c>
      <c r="I95" s="218" t="s">
        <v>291</v>
      </c>
      <c r="J95" s="299">
        <v>121</v>
      </c>
      <c r="K95" s="218" t="s">
        <v>707</v>
      </c>
      <c r="L95" s="218" t="s">
        <v>531</v>
      </c>
      <c r="M95" s="152">
        <v>0.91935185185185186</v>
      </c>
      <c r="N95" s="308">
        <v>44117</v>
      </c>
      <c r="O95" s="152">
        <v>0.19393518518518518</v>
      </c>
      <c r="P95" s="218" t="s">
        <v>3020</v>
      </c>
      <c r="Q95" s="217" t="s">
        <v>3021</v>
      </c>
      <c r="R95" s="217" t="s">
        <v>3022</v>
      </c>
    </row>
    <row r="96" spans="2:18" x14ac:dyDescent="0.25">
      <c r="B96" s="307">
        <v>86</v>
      </c>
      <c r="C96" s="218" t="s">
        <v>2866</v>
      </c>
      <c r="D96" s="218" t="s">
        <v>83</v>
      </c>
      <c r="F96" s="201">
        <v>86</v>
      </c>
      <c r="G96" s="201">
        <v>7</v>
      </c>
      <c r="H96" s="218" t="s">
        <v>2865</v>
      </c>
      <c r="I96" s="218" t="s">
        <v>291</v>
      </c>
      <c r="J96" s="299">
        <v>93</v>
      </c>
      <c r="K96" s="218" t="s">
        <v>531</v>
      </c>
      <c r="L96" s="218" t="s">
        <v>531</v>
      </c>
      <c r="M96" s="152">
        <v>0.11409722222222222</v>
      </c>
      <c r="N96" s="308">
        <v>44118</v>
      </c>
      <c r="O96" s="152">
        <v>0.18759259259259262</v>
      </c>
      <c r="P96" s="218" t="s">
        <v>3020</v>
      </c>
      <c r="Q96" s="217" t="s">
        <v>3023</v>
      </c>
      <c r="R96" s="217" t="s">
        <v>3022</v>
      </c>
    </row>
    <row r="97" spans="1:19" x14ac:dyDescent="0.25">
      <c r="B97" s="307">
        <v>87</v>
      </c>
      <c r="C97" s="218" t="s">
        <v>2865</v>
      </c>
      <c r="D97" s="218" t="s">
        <v>83</v>
      </c>
      <c r="F97" s="201">
        <v>87</v>
      </c>
      <c r="G97" s="201">
        <v>7</v>
      </c>
      <c r="H97" s="218" t="s">
        <v>2866</v>
      </c>
      <c r="I97" s="218" t="s">
        <v>291</v>
      </c>
      <c r="J97" s="299">
        <v>79</v>
      </c>
      <c r="K97" s="218" t="s">
        <v>1123</v>
      </c>
      <c r="L97" s="218" t="s">
        <v>531</v>
      </c>
      <c r="M97" s="152">
        <v>0.30251157407407409</v>
      </c>
      <c r="N97" s="308">
        <v>44118</v>
      </c>
      <c r="O97" s="152">
        <v>0.18178240740740739</v>
      </c>
      <c r="P97" s="218" t="s">
        <v>1309</v>
      </c>
      <c r="Q97" s="217" t="s">
        <v>3024</v>
      </c>
      <c r="R97" s="217" t="s">
        <v>1311</v>
      </c>
    </row>
    <row r="98" spans="1:19" x14ac:dyDescent="0.25">
      <c r="B98" s="307">
        <v>88</v>
      </c>
      <c r="C98" s="218" t="s">
        <v>2866</v>
      </c>
      <c r="D98" s="218" t="s">
        <v>83</v>
      </c>
      <c r="F98" s="201">
        <v>88</v>
      </c>
      <c r="G98" s="201">
        <v>7</v>
      </c>
      <c r="H98" s="218" t="s">
        <v>2865</v>
      </c>
      <c r="I98" s="218" t="s">
        <v>290</v>
      </c>
      <c r="J98" s="299">
        <v>53</v>
      </c>
      <c r="K98" s="218" t="s">
        <v>531</v>
      </c>
      <c r="L98" s="218" t="s">
        <v>531</v>
      </c>
      <c r="M98" s="152">
        <v>0.48511574074074071</v>
      </c>
      <c r="N98" s="308">
        <v>44118</v>
      </c>
      <c r="O98" s="152">
        <v>0.16096064814814814</v>
      </c>
      <c r="P98" s="218" t="s">
        <v>1309</v>
      </c>
      <c r="Q98" s="217" t="s">
        <v>3025</v>
      </c>
      <c r="R98" s="217" t="s">
        <v>1311</v>
      </c>
    </row>
    <row r="99" spans="1:19" x14ac:dyDescent="0.25">
      <c r="B99" s="307">
        <v>89</v>
      </c>
      <c r="C99" s="218" t="s">
        <v>2865</v>
      </c>
      <c r="D99" s="218" t="s">
        <v>3</v>
      </c>
      <c r="E99" s="201">
        <v>-1</v>
      </c>
      <c r="F99" s="201">
        <v>89</v>
      </c>
      <c r="G99" s="201">
        <v>6</v>
      </c>
      <c r="H99" s="218" t="s">
        <v>2866</v>
      </c>
      <c r="I99" s="218" t="s">
        <v>292</v>
      </c>
      <c r="J99" s="299">
        <v>40</v>
      </c>
      <c r="K99" s="218" t="s">
        <v>3026</v>
      </c>
      <c r="L99" s="218" t="s">
        <v>1342</v>
      </c>
      <c r="M99" s="152">
        <v>0.64689814814814817</v>
      </c>
      <c r="N99" s="308">
        <v>44118</v>
      </c>
      <c r="O99" s="152">
        <v>0.14469907407407409</v>
      </c>
      <c r="P99" s="218" t="s">
        <v>3027</v>
      </c>
      <c r="Q99" s="217" t="s">
        <v>3028</v>
      </c>
      <c r="R99" s="217" t="s">
        <v>2543</v>
      </c>
    </row>
    <row r="100" spans="1:19" x14ac:dyDescent="0.25">
      <c r="B100" s="307">
        <v>90</v>
      </c>
      <c r="C100" s="218" t="s">
        <v>2866</v>
      </c>
      <c r="D100" s="218" t="s">
        <v>3</v>
      </c>
      <c r="E100" s="201">
        <v>1</v>
      </c>
      <c r="F100" s="201">
        <v>90</v>
      </c>
      <c r="G100" s="201">
        <v>7</v>
      </c>
      <c r="H100" s="218" t="s">
        <v>2865</v>
      </c>
      <c r="I100" s="218" t="s">
        <v>292</v>
      </c>
      <c r="J100" s="299">
        <v>48</v>
      </c>
      <c r="K100" s="218" t="s">
        <v>3029</v>
      </c>
      <c r="L100" s="218" t="s">
        <v>3030</v>
      </c>
      <c r="M100" s="152">
        <v>0.79240740740740734</v>
      </c>
      <c r="N100" s="308">
        <v>44118</v>
      </c>
      <c r="O100" s="152">
        <v>0.13898148148148148</v>
      </c>
      <c r="P100" s="218" t="s">
        <v>3027</v>
      </c>
      <c r="Q100" s="217" t="s">
        <v>3031</v>
      </c>
      <c r="R100" s="217" t="s">
        <v>2543</v>
      </c>
    </row>
    <row r="101" spans="1:19" x14ac:dyDescent="0.25">
      <c r="B101" s="307">
        <v>91</v>
      </c>
      <c r="C101" s="218" t="s">
        <v>2865</v>
      </c>
      <c r="D101" s="218" t="s">
        <v>83</v>
      </c>
      <c r="F101" s="201">
        <v>91</v>
      </c>
      <c r="G101" s="201">
        <v>7</v>
      </c>
      <c r="H101" s="218" t="s">
        <v>2866</v>
      </c>
      <c r="I101" s="218" t="s">
        <v>291</v>
      </c>
      <c r="J101" s="299">
        <v>118</v>
      </c>
      <c r="K101" s="218" t="s">
        <v>1634</v>
      </c>
      <c r="L101" s="218" t="s">
        <v>531</v>
      </c>
      <c r="M101" s="152">
        <v>0.9321990740740741</v>
      </c>
      <c r="N101" s="308">
        <v>44118</v>
      </c>
      <c r="O101" s="152">
        <v>0.19283564814814813</v>
      </c>
      <c r="P101" s="218" t="s">
        <v>3032</v>
      </c>
      <c r="Q101" s="217" t="s">
        <v>3033</v>
      </c>
      <c r="R101" s="217" t="s">
        <v>3034</v>
      </c>
    </row>
    <row r="102" spans="1:19" x14ac:dyDescent="0.25">
      <c r="B102" s="307">
        <v>92</v>
      </c>
      <c r="C102" s="218" t="s">
        <v>2866</v>
      </c>
      <c r="D102" s="218" t="s">
        <v>3</v>
      </c>
      <c r="E102" s="201">
        <v>1</v>
      </c>
      <c r="F102" s="201">
        <v>92</v>
      </c>
      <c r="G102" s="201">
        <v>8</v>
      </c>
      <c r="H102" s="218" t="s">
        <v>2865</v>
      </c>
      <c r="I102" s="218" t="s">
        <v>292</v>
      </c>
      <c r="J102" s="299">
        <v>54</v>
      </c>
      <c r="K102" s="218" t="s">
        <v>3035</v>
      </c>
      <c r="L102" s="218" t="s">
        <v>3036</v>
      </c>
      <c r="M102" s="152">
        <v>0.12585648148148149</v>
      </c>
      <c r="N102" s="308">
        <v>44119</v>
      </c>
      <c r="O102" s="152">
        <v>0.16010416666666666</v>
      </c>
      <c r="P102" s="218" t="s">
        <v>3032</v>
      </c>
      <c r="Q102" s="217" t="s">
        <v>3037</v>
      </c>
      <c r="R102" s="217" t="s">
        <v>3034</v>
      </c>
    </row>
    <row r="103" spans="1:19" x14ac:dyDescent="0.25">
      <c r="B103" s="307">
        <v>93</v>
      </c>
      <c r="C103" s="218" t="s">
        <v>2865</v>
      </c>
      <c r="D103" s="218" t="s">
        <v>83</v>
      </c>
      <c r="F103" s="201">
        <v>93</v>
      </c>
      <c r="G103" s="201">
        <v>8</v>
      </c>
      <c r="H103" s="218" t="s">
        <v>2866</v>
      </c>
      <c r="I103" s="218" t="s">
        <v>291</v>
      </c>
      <c r="J103" s="299">
        <v>40</v>
      </c>
      <c r="K103" s="218" t="s">
        <v>1026</v>
      </c>
      <c r="L103" s="218" t="s">
        <v>531</v>
      </c>
      <c r="M103" s="152">
        <v>0.28677083333333336</v>
      </c>
      <c r="N103" s="308">
        <v>44119</v>
      </c>
      <c r="O103" s="152">
        <v>0.11515046296296295</v>
      </c>
      <c r="P103" s="218" t="s">
        <v>324</v>
      </c>
      <c r="Q103" s="217" t="s">
        <v>3038</v>
      </c>
      <c r="R103" s="217" t="s">
        <v>1968</v>
      </c>
    </row>
    <row r="104" spans="1:19" x14ac:dyDescent="0.25">
      <c r="B104" s="307">
        <v>94</v>
      </c>
      <c r="C104" s="218" t="s">
        <v>2866</v>
      </c>
      <c r="D104" s="218" t="s">
        <v>3</v>
      </c>
      <c r="E104" s="201">
        <v>1</v>
      </c>
      <c r="F104" s="201">
        <v>94</v>
      </c>
      <c r="G104" s="201">
        <v>9</v>
      </c>
      <c r="H104" s="218" t="s">
        <v>2865</v>
      </c>
      <c r="I104" s="218" t="s">
        <v>292</v>
      </c>
      <c r="J104" s="299">
        <v>52</v>
      </c>
      <c r="K104" s="218" t="s">
        <v>298</v>
      </c>
      <c r="L104" s="218" t="s">
        <v>3039</v>
      </c>
      <c r="M104" s="152">
        <v>0.40273148148148147</v>
      </c>
      <c r="N104" s="308">
        <v>44119</v>
      </c>
      <c r="O104" s="152">
        <v>0.14443287037037036</v>
      </c>
      <c r="P104" s="218" t="s">
        <v>324</v>
      </c>
      <c r="Q104" s="217" t="s">
        <v>3040</v>
      </c>
      <c r="R104" s="217" t="s">
        <v>1968</v>
      </c>
    </row>
    <row r="105" spans="1:19" x14ac:dyDescent="0.25">
      <c r="B105" s="307">
        <v>95</v>
      </c>
      <c r="C105" s="218" t="s">
        <v>2865</v>
      </c>
      <c r="D105" s="218" t="s">
        <v>83</v>
      </c>
      <c r="F105" s="201">
        <v>95</v>
      </c>
      <c r="G105" s="201">
        <v>9</v>
      </c>
      <c r="H105" s="218" t="s">
        <v>2866</v>
      </c>
      <c r="I105" s="218" t="s">
        <v>293</v>
      </c>
      <c r="J105" s="299">
        <v>68</v>
      </c>
      <c r="K105" s="218" t="s">
        <v>531</v>
      </c>
      <c r="L105" s="218" t="s">
        <v>531</v>
      </c>
      <c r="M105" s="152">
        <v>0.54798611111111117</v>
      </c>
      <c r="N105" s="308">
        <v>44119</v>
      </c>
      <c r="O105" s="152">
        <v>0.17109953703703704</v>
      </c>
      <c r="P105" s="218" t="s">
        <v>3041</v>
      </c>
      <c r="Q105" s="217" t="s">
        <v>3042</v>
      </c>
      <c r="R105" s="217" t="s">
        <v>3043</v>
      </c>
    </row>
    <row r="106" spans="1:19" x14ac:dyDescent="0.25">
      <c r="B106" s="307">
        <v>96</v>
      </c>
      <c r="C106" s="218" t="s">
        <v>2866</v>
      </c>
      <c r="D106" s="218" t="s">
        <v>83</v>
      </c>
      <c r="F106" s="201">
        <v>96</v>
      </c>
      <c r="G106" s="201">
        <v>9</v>
      </c>
      <c r="H106" s="218" t="s">
        <v>2865</v>
      </c>
      <c r="I106" s="218" t="s">
        <v>291</v>
      </c>
      <c r="J106" s="299">
        <v>50</v>
      </c>
      <c r="K106" s="218" t="s">
        <v>531</v>
      </c>
      <c r="L106" s="218" t="s">
        <v>975</v>
      </c>
      <c r="M106" s="152">
        <v>0.71990740740740744</v>
      </c>
      <c r="N106" s="308">
        <v>44119</v>
      </c>
      <c r="O106" s="152">
        <v>0.13586805555555556</v>
      </c>
      <c r="P106" s="218" t="s">
        <v>3041</v>
      </c>
      <c r="Q106" s="217" t="s">
        <v>3044</v>
      </c>
      <c r="R106" s="217" t="s">
        <v>3043</v>
      </c>
    </row>
    <row r="107" spans="1:19" x14ac:dyDescent="0.25">
      <c r="B107" s="307">
        <v>97</v>
      </c>
      <c r="C107" s="218" t="s">
        <v>2865</v>
      </c>
      <c r="D107" s="218" t="s">
        <v>83</v>
      </c>
      <c r="F107" s="201">
        <v>97</v>
      </c>
      <c r="G107" s="201">
        <v>9</v>
      </c>
      <c r="H107" s="218" t="s">
        <v>2866</v>
      </c>
      <c r="I107" s="218" t="s">
        <v>291</v>
      </c>
      <c r="J107" s="299">
        <v>42</v>
      </c>
      <c r="K107" s="218" t="s">
        <v>1634</v>
      </c>
      <c r="L107" s="218" t="s">
        <v>531</v>
      </c>
      <c r="M107" s="152">
        <v>0.85659722222222223</v>
      </c>
      <c r="N107" s="308">
        <v>44119</v>
      </c>
      <c r="O107" s="152">
        <v>0.10427083333333333</v>
      </c>
      <c r="P107" s="218" t="s">
        <v>552</v>
      </c>
      <c r="Q107" s="217" t="s">
        <v>3045</v>
      </c>
      <c r="R107" s="217" t="s">
        <v>554</v>
      </c>
    </row>
    <row r="108" spans="1:19" x14ac:dyDescent="0.25">
      <c r="B108" s="307">
        <v>98</v>
      </c>
      <c r="C108" s="218" t="s">
        <v>2866</v>
      </c>
      <c r="D108" s="218" t="s">
        <v>83</v>
      </c>
      <c r="F108" s="201">
        <v>98</v>
      </c>
      <c r="G108" s="201">
        <v>9</v>
      </c>
      <c r="H108" s="218" t="s">
        <v>2865</v>
      </c>
      <c r="I108" s="218" t="s">
        <v>291</v>
      </c>
      <c r="J108" s="299">
        <v>38</v>
      </c>
      <c r="K108" s="218" t="s">
        <v>531</v>
      </c>
      <c r="L108" s="218" t="s">
        <v>1291</v>
      </c>
      <c r="M108" s="152">
        <v>0.96167824074074071</v>
      </c>
      <c r="N108" s="308">
        <v>44119</v>
      </c>
      <c r="O108" s="152">
        <v>9.7256944444444438E-2</v>
      </c>
      <c r="P108" s="218" t="s">
        <v>552</v>
      </c>
      <c r="Q108" s="217" t="s">
        <v>3046</v>
      </c>
      <c r="R108" s="217" t="s">
        <v>554</v>
      </c>
    </row>
    <row r="109" spans="1:19" x14ac:dyDescent="0.25">
      <c r="B109" s="307">
        <v>99</v>
      </c>
      <c r="C109" s="218" t="s">
        <v>2865</v>
      </c>
      <c r="D109" s="218" t="s">
        <v>83</v>
      </c>
      <c r="F109" s="201">
        <v>99</v>
      </c>
      <c r="G109" s="201">
        <v>9</v>
      </c>
      <c r="H109" s="218" t="s">
        <v>2866</v>
      </c>
      <c r="I109" s="218" t="s">
        <v>291</v>
      </c>
      <c r="J109" s="299">
        <v>92</v>
      </c>
      <c r="K109" s="218" t="s">
        <v>707</v>
      </c>
      <c r="L109" s="218" t="s">
        <v>531</v>
      </c>
      <c r="M109" s="152">
        <v>5.9756944444444439E-2</v>
      </c>
      <c r="N109" s="308">
        <v>44120</v>
      </c>
      <c r="O109" s="152">
        <v>0.18115740740740741</v>
      </c>
      <c r="P109" s="218" t="s">
        <v>3047</v>
      </c>
      <c r="Q109" s="217" t="s">
        <v>3048</v>
      </c>
      <c r="R109" s="217" t="s">
        <v>3049</v>
      </c>
    </row>
    <row r="110" spans="1:19" x14ac:dyDescent="0.25">
      <c r="B110" s="307">
        <v>100</v>
      </c>
      <c r="C110" s="218" t="s">
        <v>2866</v>
      </c>
      <c r="D110" s="218" t="s">
        <v>83</v>
      </c>
      <c r="F110" s="201">
        <v>100</v>
      </c>
      <c r="G110" s="201">
        <v>9</v>
      </c>
      <c r="H110" s="218" t="s">
        <v>2865</v>
      </c>
      <c r="I110" s="218" t="s">
        <v>291</v>
      </c>
      <c r="J110" s="299">
        <v>35</v>
      </c>
      <c r="K110" s="218" t="s">
        <v>531</v>
      </c>
      <c r="L110" s="218" t="s">
        <v>662</v>
      </c>
      <c r="M110" s="152">
        <v>0.24172453703703703</v>
      </c>
      <c r="N110" s="308">
        <v>44120</v>
      </c>
      <c r="O110" s="152">
        <v>0.10038194444444444</v>
      </c>
      <c r="P110" s="218" t="s">
        <v>3047</v>
      </c>
      <c r="Q110" s="217" t="s">
        <v>3050</v>
      </c>
      <c r="R110" s="217" t="s">
        <v>3049</v>
      </c>
    </row>
    <row r="111" spans="1:19" x14ac:dyDescent="0.25">
      <c r="A111" t="s">
        <v>309</v>
      </c>
      <c r="B111" s="307" t="s">
        <v>309</v>
      </c>
      <c r="C111" s="299" t="s">
        <v>309</v>
      </c>
      <c r="D111" s="299" t="s">
        <v>309</v>
      </c>
      <c r="E111" s="201" t="s">
        <v>309</v>
      </c>
      <c r="F111" s="201" t="s">
        <v>309</v>
      </c>
      <c r="G111" s="201" t="s">
        <v>309</v>
      </c>
      <c r="H111" s="314" t="s">
        <v>309</v>
      </c>
      <c r="I111" s="299" t="s">
        <v>309</v>
      </c>
      <c r="J111" s="299" t="s">
        <v>309</v>
      </c>
      <c r="K111" s="299" t="s">
        <v>309</v>
      </c>
      <c r="L111" s="299" t="s">
        <v>309</v>
      </c>
      <c r="M111" s="299" t="s">
        <v>309</v>
      </c>
      <c r="N111" s="299" t="s">
        <v>309</v>
      </c>
      <c r="O111" s="299" t="s">
        <v>309</v>
      </c>
      <c r="P111" s="299" t="s">
        <v>309</v>
      </c>
      <c r="Q111" s="217" t="s">
        <v>309</v>
      </c>
      <c r="R111" s="217" t="s">
        <v>309</v>
      </c>
      <c r="S111" s="299" t="s">
        <v>309</v>
      </c>
    </row>
  </sheetData>
  <sortState xmlns:xlrd2="http://schemas.microsoft.com/office/spreadsheetml/2017/richdata2" ref="A11:S110">
    <sortCondition ref="B11:B110"/>
  </sortState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C c H A A B Q S w M E F A A C A A g A 5 3 E b U U 2 e O f G o A A A A + A A A A B I A H A B D b 2 5 m a W c v U G F j a 2 F n Z S 5 4 b W w g o h g A K K A U A A A A A A A A A A A A A A A A A A A A A A A A A A A A h Y / R C o I w G I V f R X b v N s 1 Q 5 H d C X X S T E A T R 7 Z h L R z r D z e a 7 d d E j 9 Q o J Z X X X 5 T l 8 B 7 7 z u N 0 h H 9 v G u 8 r e q E 5 n K M A U e V K L r l S 6 y t B g T 3 6 C c g Y 7 L s 6 8 k t 4 E a 5 O O R m W o t v a S E u K c w 2 6 B u 7 4 i I a U B O R b b v a h l y 3 2 l j e V a S P R Z l f 9 X i M H h J c N C H C d 4 G U c U R 0 k A Z K 6 h U P q L h J M x p k B + S l g P j R 1 6 y a T 2 N y s g c w T y f s G e U E s D B B Q A A g A I A O d x G 1 E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n c R t R S U 3 A l x 0 E A A B Y M A A A E w A c A E Z v c m 1 1 b G F z L 1 N l Y 3 R p b 2 4 x L m 0 g o h g A K K A U A A A A A A A A A A A A A A A A A A A A A A A A A A A A 7 Z p b b + I 4 F M e f t 1 K / w x H 7 A l I W 4 U C 5 z I o H S K E 7 E u 3 Q C V J H G l Z R B l z I T m J X s V O 1 q v r d 1 7 l Q L n b U g V m y 0 x l H I p S / n R y 7 / p 1 j + y Q M z 7 h H C d j p N / r z 9 O T 0 h C 3 d E M 9 h Y g 0 s 1 H K u R 9 A F H / P T E x C H T a N w h o V i s f v q O Z 1 F A S a 8 P P R 8 X L U o 4 e I H K 5 e s d 9 P L R 1 i V s u n X Y P r e u u h N 4 z s m J w e 1 p j 5 d 3 P q Y T V / M V N k / j J J S x f h 8 j n 0 v 8 D g O u 6 V 3 J Q M s 6 k c B Y V 3 U M G B A Z n T u k U U X m W e m A d c R 5 d j m j z 7 u r v + s X l G C / 6 4 Y a Y t / L 1 l L l y z i D j 3 e 4 Z J o + s T 9 I i p N Q p e w W x o G 6 e 3 j Q l Z O u 2 c 8 P Z V S F Q n z X J Q A x w / 8 2 Y C V b u b o 9 R y 9 k a O f 5 e j N H L 2 V o 7 d z 9 E 6 O j m p 5 B X k 9 R n l d R n l 9 R t u d f q 6 c n n h E O S Y K 6 k Z m I d S N T E 2 d p m 5 N H S q G O q S p 0 9 R t U H d H C + L u j m r y N H l z U Z Q h M Y Z 7 s 1 Q I f L G l q u b u 1 + Y u Y 8 G O b r 1 C o I s N a e g 0 d I K N 9 p F 2 s u 3 p w x 8 8 H n 4 2 X R u q 8 g e + g 9 1 v m 9 i Z O 9 j 9 d 2 i 9 J 7 z Z q M b l + 7 B F o u A L D n 9 m u v a a G D N a y m b l K H P j Q c h s R q r m W a 2 G i g l V m q f / Z W m 2 I r B + L A I 3 J 8 o M Q L 0 z 0 P i J I t S G 6 5 E z C y l j S Z A 6 d g h E 7 e q W v V c C o V k 7 j M J x S A N R N o e / s D v H I V u T m J V k + o p B + J z p P d + 3 Z 6 7 v h q z L w + h A s B X 2 Y 8 q v 5 A g 7 I A u P Y G l M P 3 K y k C s r 4 u 2 Y M 4 V 6 E S h E u 6 8 Q P y m a 5 F O V I R z e K t C T p B 6 T p E u 5 l i V 3 2 V p K 0 t C V a w W S N I k k q S 9 f e I M P 9 o 9 R / V X / S F k Y i k H P w C 0 / j c S 4 s k T q e 8 Q N H 7 / b b b a a k b m N G C H f X 5 1 j 9 6 h s d i x t n t w f 8 8 f o j / n 9 / V n N Z / V i p s 2 6 n j X 1 r L m m 7 i j P D 2 T q 9 P M D T d 0 q d p + P i 1 2 r b d l T r N W M T Q p 3 1 2 o F k S Z t P 9 8 o a w d z U E T q Y l 8 W d n N e O n / x l v J h M C 4 m E V E d 6 7 n t D W F 0 9 B V V 7 q O i Y 2 1 I d t d a y S O k F Z L 7 7 6 6 2 + n G 8 q K x s t R y Q t R v 9 Y m 4 k l g a d A t J 5 n Y 1 l Q e f V d N 7 m s s B E P 1 E 6 D 6 4 g T d / B K 0 e c z Q M Y c w Y X Q S L Y f f g E M P A p x G k 1 s H 3 4 S M X / C C 7 F e Q k W h q E L N x h 6 D C Y R 9 F 3 o 1 f K T g S / g O I o F k K N a J D t 1 R c W G q u K Z o m J T o b V U F 8 t u 5 c g e 5 S i c y V H 4 k a N w I U f h P Q 6 S o 4 W D 5 E j h I D l K O E i O E C K 6 K r T O I c 6 Z v K T Q c U Z H y V V 1 t t + F i M 1 k r p j M X k 9 i a 9 Y Q n 2 b H g I 7 4 o F p L n O q 1 + B T / b N Q N M F H 9 O a 2 d T H U / t u 9 d h X n O d r M U Y e f l l 5 w a 9 t 3 Z 1 7 x r 5 d w y D g O x u E j e m k + P S 3 q f m h j c 5 9 x c V W B z N + T f Y O 8 8 C l N j L y V e k G X l r Q 9 y 9 a F o m z / E R L 7 z P o d 0 2 w 9 3 m H j J A 4 h v g / x f U E s B A i 0 A F A A C A A g A 5 3 E b U U 2 e O f G o A A A A + A A A A B I A A A A A A A A A A A A A A A A A A A A A A E N v b m Z p Z y 9 Q Y W N r Y W d l L n h t b F B L A Q I t A B Q A A g A I A O d x G 1 E P y u m r p A A A A O k A A A A T A A A A A A A A A A A A A A A A A P Q A A A B b Q 2 9 u d G V u d F 9 U e X B l c 1 0 u e G 1 s U E s B A i 0 A F A A C A A g A 5 3 E b U U l N w J c d B A A A W D A A A B M A A A A A A A A A A A A A A A A A 5 Q E A A E Z v c m 1 1 b G F z L 1 N l Y 3 R p b 2 4 x L m 1 Q S w U G A A A A A A M A A w D C A A A A T w Y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F Q g B A A A A A A D z B w E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V E N F Q z E 3 X 1 F M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j Q y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A x L T I 3 V D E 1 O j A x O j A x L j E x M D E 5 N z Z a I i A v P j x F b n R y e S B U e X B l P S J G a W x s Q 2 9 s d W 1 u V H l w Z X M i I F Z h b H V l P S J z Q m d Z R 0 J n W U d C Z 1 l H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L C Z x d W 9 0 O 0 N v b H V t b j k m c X V v d D s s J n F 1 b 3 Q 7 Q 2 9 s d W 1 u M T A m c X V v d D s s J n F 1 b 3 Q 7 Q 2 9 s d W 1 u M T E m c X V v d D s s J n F 1 b 3 Q 7 Q 2 9 s d W 1 u M T I m c X V v d D s s J n F 1 b 3 Q 7 Q 2 9 s d W 1 u M T M m c X V v d D s s J n F 1 b 3 Q 7 Q 2 9 s d W 1 u M T Q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E N F Q z E 3 X 1 F M L 0 N o Y W 5 n Z W Q g V H l w Z S 5 7 Q 2 9 s d W 1 u M S w w f S Z x d W 9 0 O y w m c X V v d D t T Z W N 0 a W 9 u M S 9 U Q 0 V D M T d f U U w v Q 2 h h b m d l Z C B U e X B l L n t D b 2 x 1 b W 4 y L D F 9 J n F 1 b 3 Q 7 L C Z x d W 9 0 O 1 N l Y 3 R p b 2 4 x L 1 R D R U M x N 1 9 R T C 9 D a G F u Z 2 V k I F R 5 c G U u e 0 N v b H V t b j M s M n 0 m c X V v d D s s J n F 1 b 3 Q 7 U 2 V j d G l v b j E v V E N F Q z E 3 X 1 F M L 0 N o Y W 5 n Z W Q g V H l w Z S 5 7 Q 2 9 s d W 1 u N C w z f S Z x d W 9 0 O y w m c X V v d D t T Z W N 0 a W 9 u M S 9 U Q 0 V D M T d f U U w v Q 2 h h b m d l Z C B U e X B l L n t D b 2 x 1 b W 4 1 L D R 9 J n F 1 b 3 Q 7 L C Z x d W 9 0 O 1 N l Y 3 R p b 2 4 x L 1 R D R U M x N 1 9 R T C 9 D a G F u Z 2 V k I F R 5 c G U u e 0 N v b H V t b j Y s N X 0 m c X V v d D s s J n F 1 b 3 Q 7 U 2 V j d G l v b j E v V E N F Q z E 3 X 1 F M L 0 N o Y W 5 n Z W Q g V H l w Z S 5 7 Q 2 9 s d W 1 u N y w 2 f S Z x d W 9 0 O y w m c X V v d D t T Z W N 0 a W 9 u M S 9 U Q 0 V D M T d f U U w v Q 2 h h b m d l Z C B U e X B l L n t D b 2 x 1 b W 4 4 L D d 9 J n F 1 b 3 Q 7 L C Z x d W 9 0 O 1 N l Y 3 R p b 2 4 x L 1 R D R U M x N 1 9 R T C 9 D a G F u Z 2 V k I F R 5 c G U u e 0 N v b H V t b j k s O H 0 m c X V v d D s s J n F 1 b 3 Q 7 U 2 V j d G l v b j E v V E N F Q z E 3 X 1 F M L 0 N o Y W 5 n Z W Q g V H l w Z S 5 7 Q 2 9 s d W 1 u M T A s O X 0 m c X V v d D s s J n F 1 b 3 Q 7 U 2 V j d G l v b j E v V E N F Q z E 3 X 1 F M L 0 N o Y W 5 n Z W Q g V H l w Z S 5 7 Q 2 9 s d W 1 u M T E s M T B 9 J n F 1 b 3 Q 7 L C Z x d W 9 0 O 1 N l Y 3 R p b 2 4 x L 1 R D R U M x N 1 9 R T C 9 D a G F u Z 2 V k I F R 5 c G U u e 0 N v b H V t b j E y L D E x f S Z x d W 9 0 O y w m c X V v d D t T Z W N 0 a W 9 u M S 9 U Q 0 V D M T d f U U w v Q 2 h h b m d l Z C B U e X B l L n t D b 2 x 1 b W 4 x M y w x M n 0 m c X V v d D s s J n F 1 b 3 Q 7 U 2 V j d G l v b j E v V E N F Q z E 3 X 1 F M L 0 N o Y W 5 n Z W Q g V H l w Z S 5 7 Q 2 9 s d W 1 u M T Q s M T N 9 J n F 1 b 3 Q 7 X S w m c X V v d D t D b 2 x 1 b W 5 D b 3 V u d C Z x d W 9 0 O z o x N C w m c X V v d D t L Z X l D b 2 x 1 b W 5 O Y W 1 l c y Z x d W 9 0 O z p b X S w m c X V v d D t D b 2 x 1 b W 5 J Z G V u d G l 0 a W V z J n F 1 b 3 Q 7 O l s m c X V v d D t T Z W N 0 a W 9 u M S 9 U Q 0 V D M T d f U U w v Q 2 h h b m d l Z C B U e X B l L n t D b 2 x 1 b W 4 x L D B 9 J n F 1 b 3 Q 7 L C Z x d W 9 0 O 1 N l Y 3 R p b 2 4 x L 1 R D R U M x N 1 9 R T C 9 D a G F u Z 2 V k I F R 5 c G U u e 0 N v b H V t b j I s M X 0 m c X V v d D s s J n F 1 b 3 Q 7 U 2 V j d G l v b j E v V E N F Q z E 3 X 1 F M L 0 N o Y W 5 n Z W Q g V H l w Z S 5 7 Q 2 9 s d W 1 u M y w y f S Z x d W 9 0 O y w m c X V v d D t T Z W N 0 a W 9 u M S 9 U Q 0 V D M T d f U U w v Q 2 h h b m d l Z C B U e X B l L n t D b 2 x 1 b W 4 0 L D N 9 J n F 1 b 3 Q 7 L C Z x d W 9 0 O 1 N l Y 3 R p b 2 4 x L 1 R D R U M x N 1 9 R T C 9 D a G F u Z 2 V k I F R 5 c G U u e 0 N v b H V t b j U s N H 0 m c X V v d D s s J n F 1 b 3 Q 7 U 2 V j d G l v b j E v V E N F Q z E 3 X 1 F M L 0 N o Y W 5 n Z W Q g V H l w Z S 5 7 Q 2 9 s d W 1 u N i w 1 f S Z x d W 9 0 O y w m c X V v d D t T Z W N 0 a W 9 u M S 9 U Q 0 V D M T d f U U w v Q 2 h h b m d l Z C B U e X B l L n t D b 2 x 1 b W 4 3 L D Z 9 J n F 1 b 3 Q 7 L C Z x d W 9 0 O 1 N l Y 3 R p b 2 4 x L 1 R D R U M x N 1 9 R T C 9 D a G F u Z 2 V k I F R 5 c G U u e 0 N v b H V t b j g s N 3 0 m c X V v d D s s J n F 1 b 3 Q 7 U 2 V j d G l v b j E v V E N F Q z E 3 X 1 F M L 0 N o Y W 5 n Z W Q g V H l w Z S 5 7 Q 2 9 s d W 1 u O S w 4 f S Z x d W 9 0 O y w m c X V v d D t T Z W N 0 a W 9 u M S 9 U Q 0 V D M T d f U U w v Q 2 h h b m d l Z C B U e X B l L n t D b 2 x 1 b W 4 x M C w 5 f S Z x d W 9 0 O y w m c X V v d D t T Z W N 0 a W 9 u M S 9 U Q 0 V D M T d f U U w v Q 2 h h b m d l Z C B U e X B l L n t D b 2 x 1 b W 4 x M S w x M H 0 m c X V v d D s s J n F 1 b 3 Q 7 U 2 V j d G l v b j E v V E N F Q z E 3 X 1 F M L 0 N o Y W 5 n Z W Q g V H l w Z S 5 7 Q 2 9 s d W 1 u M T I s M T F 9 J n F 1 b 3 Q 7 L C Z x d W 9 0 O 1 N l Y 3 R p b 2 4 x L 1 R D R U M x N 1 9 R T C 9 D a G F u Z 2 V k I F R 5 c G U u e 0 N v b H V t b j E z L D E y f S Z x d W 9 0 O y w m c X V v d D t T Z W N 0 a W 9 u M S 9 U Q 0 V D M T d f U U w v Q 2 h h b m d l Z C B U e X B l L n t D b 2 x 1 b W 4 x N C w x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D R U M x N 1 9 R T C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Q 0 V D M T d f U U w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Q 0 V D M T d f T D I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y N D I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D E t M j d U M T U 6 M j Y 6 M j E u M D U 2 M D U 4 N l o i I C 8 + P E V u d H J 5 I F R 5 c G U 9 I k Z p b G x D b 2 x 1 b W 5 U e X B l c y I g V m F s d W U 9 I n N C Z 1 l H Q m d Z R 0 J n W U d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y w m c X V v d D t D b 2 x 1 b W 4 3 J n F 1 b 3 Q 7 L C Z x d W 9 0 O 0 N v b H V t b j g m c X V v d D s s J n F 1 b 3 Q 7 Q 2 9 s d W 1 u O S Z x d W 9 0 O y w m c X V v d D t D b 2 x 1 b W 4 x M C Z x d W 9 0 O y w m c X V v d D t D b 2 x 1 b W 4 x M S Z x d W 9 0 O y w m c X V v d D t D b 2 x 1 b W 4 x M i Z x d W 9 0 O y w m c X V v d D t D b 2 x 1 b W 4 x M y Z x d W 9 0 O y w m c X V v d D t D b 2 x 1 b W 4 x N C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Q 0 V D M T d f T D I v Q 2 h h b m d l Z C B U e X B l L n t D b 2 x 1 b W 4 x L D B 9 J n F 1 b 3 Q 7 L C Z x d W 9 0 O 1 N l Y 3 R p b 2 4 x L 1 R D R U M x N 1 9 M M i 9 D a G F u Z 2 V k I F R 5 c G U u e 0 N v b H V t b j I s M X 0 m c X V v d D s s J n F 1 b 3 Q 7 U 2 V j d G l v b j E v V E N F Q z E 3 X 0 w y L 0 N o Y W 5 n Z W Q g V H l w Z S 5 7 Q 2 9 s d W 1 u M y w y f S Z x d W 9 0 O y w m c X V v d D t T Z W N 0 a W 9 u M S 9 U Q 0 V D M T d f T D I v Q 2 h h b m d l Z C B U e X B l L n t D b 2 x 1 b W 4 0 L D N 9 J n F 1 b 3 Q 7 L C Z x d W 9 0 O 1 N l Y 3 R p b 2 4 x L 1 R D R U M x N 1 9 M M i 9 D a G F u Z 2 V k I F R 5 c G U u e 0 N v b H V t b j U s N H 0 m c X V v d D s s J n F 1 b 3 Q 7 U 2 V j d G l v b j E v V E N F Q z E 3 X 0 w y L 0 N o Y W 5 n Z W Q g V H l w Z S 5 7 Q 2 9 s d W 1 u N i w 1 f S Z x d W 9 0 O y w m c X V v d D t T Z W N 0 a W 9 u M S 9 U Q 0 V D M T d f T D I v Q 2 h h b m d l Z C B U e X B l L n t D b 2 x 1 b W 4 3 L D Z 9 J n F 1 b 3 Q 7 L C Z x d W 9 0 O 1 N l Y 3 R p b 2 4 x L 1 R D R U M x N 1 9 M M i 9 D a G F u Z 2 V k I F R 5 c G U u e 0 N v b H V t b j g s N 3 0 m c X V v d D s s J n F 1 b 3 Q 7 U 2 V j d G l v b j E v V E N F Q z E 3 X 0 w y L 0 N o Y W 5 n Z W Q g V H l w Z S 5 7 Q 2 9 s d W 1 u O S w 4 f S Z x d W 9 0 O y w m c X V v d D t T Z W N 0 a W 9 u M S 9 U Q 0 V D M T d f T D I v Q 2 h h b m d l Z C B U e X B l L n t D b 2 x 1 b W 4 x M C w 5 f S Z x d W 9 0 O y w m c X V v d D t T Z W N 0 a W 9 u M S 9 U Q 0 V D M T d f T D I v Q 2 h h b m d l Z C B U e X B l L n t D b 2 x 1 b W 4 x M S w x M H 0 m c X V v d D s s J n F 1 b 3 Q 7 U 2 V j d G l v b j E v V E N F Q z E 3 X 0 w y L 0 N o Y W 5 n Z W Q g V H l w Z S 5 7 Q 2 9 s d W 1 u M T I s M T F 9 J n F 1 b 3 Q 7 L C Z x d W 9 0 O 1 N l Y 3 R p b 2 4 x L 1 R D R U M x N 1 9 M M i 9 D a G F u Z 2 V k I F R 5 c G U u e 0 N v b H V t b j E z L D E y f S Z x d W 9 0 O y w m c X V v d D t T Z W N 0 a W 9 u M S 9 U Q 0 V D M T d f T D I v Q 2 h h b m d l Z C B U e X B l L n t D b 2 x 1 b W 4 x N C w x M 3 0 m c X V v d D t d L C Z x d W 9 0 O 0 N v b H V t b k N v d W 5 0 J n F 1 b 3 Q 7 O j E 0 L C Z x d W 9 0 O 0 t l e U N v b H V t b k 5 h b W V z J n F 1 b 3 Q 7 O l t d L C Z x d W 9 0 O 0 N v b H V t b k l k Z W 5 0 a X R p Z X M m c X V v d D s 6 W y Z x d W 9 0 O 1 N l Y 3 R p b 2 4 x L 1 R D R U M x N 1 9 M M i 9 D a G F u Z 2 V k I F R 5 c G U u e 0 N v b H V t b j E s M H 0 m c X V v d D s s J n F 1 b 3 Q 7 U 2 V j d G l v b j E v V E N F Q z E 3 X 0 w y L 0 N o Y W 5 n Z W Q g V H l w Z S 5 7 Q 2 9 s d W 1 u M i w x f S Z x d W 9 0 O y w m c X V v d D t T Z W N 0 a W 9 u M S 9 U Q 0 V D M T d f T D I v Q 2 h h b m d l Z C B U e X B l L n t D b 2 x 1 b W 4 z L D J 9 J n F 1 b 3 Q 7 L C Z x d W 9 0 O 1 N l Y 3 R p b 2 4 x L 1 R D R U M x N 1 9 M M i 9 D a G F u Z 2 V k I F R 5 c G U u e 0 N v b H V t b j Q s M 3 0 m c X V v d D s s J n F 1 b 3 Q 7 U 2 V j d G l v b j E v V E N F Q z E 3 X 0 w y L 0 N o Y W 5 n Z W Q g V H l w Z S 5 7 Q 2 9 s d W 1 u N S w 0 f S Z x d W 9 0 O y w m c X V v d D t T Z W N 0 a W 9 u M S 9 U Q 0 V D M T d f T D I v Q 2 h h b m d l Z C B U e X B l L n t D b 2 x 1 b W 4 2 L D V 9 J n F 1 b 3 Q 7 L C Z x d W 9 0 O 1 N l Y 3 R p b 2 4 x L 1 R D R U M x N 1 9 M M i 9 D a G F u Z 2 V k I F R 5 c G U u e 0 N v b H V t b j c s N n 0 m c X V v d D s s J n F 1 b 3 Q 7 U 2 V j d G l v b j E v V E N F Q z E 3 X 0 w y L 0 N o Y W 5 n Z W Q g V H l w Z S 5 7 Q 2 9 s d W 1 u O C w 3 f S Z x d W 9 0 O y w m c X V v d D t T Z W N 0 a W 9 u M S 9 U Q 0 V D M T d f T D I v Q 2 h h b m d l Z C B U e X B l L n t D b 2 x 1 b W 4 5 L D h 9 J n F 1 b 3 Q 7 L C Z x d W 9 0 O 1 N l Y 3 R p b 2 4 x L 1 R D R U M x N 1 9 M M i 9 D a G F u Z 2 V k I F R 5 c G U u e 0 N v b H V t b j E w L D l 9 J n F 1 b 3 Q 7 L C Z x d W 9 0 O 1 N l Y 3 R p b 2 4 x L 1 R D R U M x N 1 9 M M i 9 D a G F u Z 2 V k I F R 5 c G U u e 0 N v b H V t b j E x L D E w f S Z x d W 9 0 O y w m c X V v d D t T Z W N 0 a W 9 u M S 9 U Q 0 V D M T d f T D I v Q 2 h h b m d l Z C B U e X B l L n t D b 2 x 1 b W 4 x M i w x M X 0 m c X V v d D s s J n F 1 b 3 Q 7 U 2 V j d G l v b j E v V E N F Q z E 3 X 0 w y L 0 N o Y W 5 n Z W Q g V H l w Z S 5 7 Q 2 9 s d W 1 u M T M s M T J 9 J n F 1 b 3 Q 7 L C Z x d W 9 0 O 1 N l Y 3 R p b 2 4 x L 1 R D R U M x N 1 9 M M i 9 D a G F u Z 2 V k I F R 5 c G U u e 0 N v b H V t b j E 0 L D E z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E N F Q z E 3 X 0 w y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D R U M x N 1 9 M M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D R U M x N 1 9 M M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Q 4 M i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M y 0 w M V Q w O T o x O T o x O C 4 x N T Y z M j c 4 W i I g L z 4 8 R W 5 0 c n k g V H l w Z T 0 i R m l s b E N v b H V t b l R 5 c G V z I i B W Y W x 1 Z T 0 i c 0 J n W U d C Z 1 l H Q m d Z R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y w m c X V v d D t D b 2 x 1 b W 4 2 J n F 1 b 3 Q 7 L C Z x d W 9 0 O 0 N v b H V t b j c m c X V v d D s s J n F 1 b 3 Q 7 Q 2 9 s d W 1 u O C Z x d W 9 0 O y w m c X V v d D t D b 2 x 1 b W 4 5 J n F 1 b 3 Q 7 L C Z x d W 9 0 O 0 N v b H V t b j E w J n F 1 b 3 Q 7 L C Z x d W 9 0 O 0 N v b H V t b j E x J n F 1 b 3 Q 7 L C Z x d W 9 0 O 0 N v b H V t b j E y J n F 1 b 3 Q 7 L C Z x d W 9 0 O 0 N v b H V t b j E z J n F 1 b 3 Q 7 L C Z x d W 9 0 O 0 N v b H V t b j E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T Q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D R U M x N 1 9 M M S 9 D a G F u Z 2 V k I F R 5 c G U u e 0 N v b H V t b j E s M H 0 m c X V v d D s s J n F 1 b 3 Q 7 U 2 V j d G l v b j E v V E N F Q z E 3 X 0 w x L 0 N o Y W 5 n Z W Q g V H l w Z S 5 7 Q 2 9 s d W 1 u M i w x f S Z x d W 9 0 O y w m c X V v d D t T Z W N 0 a W 9 u M S 9 U Q 0 V D M T d f T D E v Q 2 h h b m d l Z C B U e X B l L n t D b 2 x 1 b W 4 z L D J 9 J n F 1 b 3 Q 7 L C Z x d W 9 0 O 1 N l Y 3 R p b 2 4 x L 1 R D R U M x N 1 9 M M S 9 D a G F u Z 2 V k I F R 5 c G U u e 0 N v b H V t b j Q s M 3 0 m c X V v d D s s J n F 1 b 3 Q 7 U 2 V j d G l v b j E v V E N F Q z E 3 X 0 w x L 0 N o Y W 5 n Z W Q g V H l w Z S 5 7 Q 2 9 s d W 1 u N S w 0 f S Z x d W 9 0 O y w m c X V v d D t T Z W N 0 a W 9 u M S 9 U Q 0 V D M T d f T D E v Q 2 h h b m d l Z C B U e X B l L n t D b 2 x 1 b W 4 2 L D V 9 J n F 1 b 3 Q 7 L C Z x d W 9 0 O 1 N l Y 3 R p b 2 4 x L 1 R D R U M x N 1 9 M M S 9 D a G F u Z 2 V k I F R 5 c G U u e 0 N v b H V t b j c s N n 0 m c X V v d D s s J n F 1 b 3 Q 7 U 2 V j d G l v b j E v V E N F Q z E 3 X 0 w x L 0 N o Y W 5 n Z W Q g V H l w Z S 5 7 Q 2 9 s d W 1 u O C w 3 f S Z x d W 9 0 O y w m c X V v d D t T Z W N 0 a W 9 u M S 9 U Q 0 V D M T d f T D E v Q 2 h h b m d l Z C B U e X B l L n t D b 2 x 1 b W 4 5 L D h 9 J n F 1 b 3 Q 7 L C Z x d W 9 0 O 1 N l Y 3 R p b 2 4 x L 1 R D R U M x N 1 9 M M S 9 D a G F u Z 2 V k I F R 5 c G U u e 0 N v b H V t b j E w L D l 9 J n F 1 b 3 Q 7 L C Z x d W 9 0 O 1 N l Y 3 R p b 2 4 x L 1 R D R U M x N 1 9 M M S 9 D a G F u Z 2 V k I F R 5 c G U u e 0 N v b H V t b j E x L D E w f S Z x d W 9 0 O y w m c X V v d D t T Z W N 0 a W 9 u M S 9 U Q 0 V D M T d f T D E v Q 2 h h b m d l Z C B U e X B l L n t D b 2 x 1 b W 4 x M i w x M X 0 m c X V v d D s s J n F 1 b 3 Q 7 U 2 V j d G l v b j E v V E N F Q z E 3 X 0 w x L 0 N o Y W 5 n Z W Q g V H l w Z S 5 7 Q 2 9 s d W 1 u M T M s M T J 9 J n F 1 b 3 Q 7 L C Z x d W 9 0 O 1 N l Y 3 R p b 2 4 x L 1 R D R U M x N 1 9 M M S 9 D a G F u Z 2 V k I F R 5 c G U u e 0 N v b H V t b j E 0 L D E z f S Z x d W 9 0 O 1 0 s J n F 1 b 3 Q 7 Q 2 9 s d W 1 u Q 2 9 1 b n Q m c X V v d D s 6 M T Q s J n F 1 b 3 Q 7 S 2 V 5 Q 2 9 s d W 1 u T m F t Z X M m c X V v d D s 6 W 1 0 s J n F 1 b 3 Q 7 Q 2 9 s d W 1 u S W R l b n R p d G l l c y Z x d W 9 0 O z p b J n F 1 b 3 Q 7 U 2 V j d G l v b j E v V E N F Q z E 3 X 0 w x L 0 N o Y W 5 n Z W Q g V H l w Z S 5 7 Q 2 9 s d W 1 u M S w w f S Z x d W 9 0 O y w m c X V v d D t T Z W N 0 a W 9 u M S 9 U Q 0 V D M T d f T D E v Q 2 h h b m d l Z C B U e X B l L n t D b 2 x 1 b W 4 y L D F 9 J n F 1 b 3 Q 7 L C Z x d W 9 0 O 1 N l Y 3 R p b 2 4 x L 1 R D R U M x N 1 9 M M S 9 D a G F u Z 2 V k I F R 5 c G U u e 0 N v b H V t b j M s M n 0 m c X V v d D s s J n F 1 b 3 Q 7 U 2 V j d G l v b j E v V E N F Q z E 3 X 0 w x L 0 N o Y W 5 n Z W Q g V H l w Z S 5 7 Q 2 9 s d W 1 u N C w z f S Z x d W 9 0 O y w m c X V v d D t T Z W N 0 a W 9 u M S 9 U Q 0 V D M T d f T D E v Q 2 h h b m d l Z C B U e X B l L n t D b 2 x 1 b W 4 1 L D R 9 J n F 1 b 3 Q 7 L C Z x d W 9 0 O 1 N l Y 3 R p b 2 4 x L 1 R D R U M x N 1 9 M M S 9 D a G F u Z 2 V k I F R 5 c G U u e 0 N v b H V t b j Y s N X 0 m c X V v d D s s J n F 1 b 3 Q 7 U 2 V j d G l v b j E v V E N F Q z E 3 X 0 w x L 0 N o Y W 5 n Z W Q g V H l w Z S 5 7 Q 2 9 s d W 1 u N y w 2 f S Z x d W 9 0 O y w m c X V v d D t T Z W N 0 a W 9 u M S 9 U Q 0 V D M T d f T D E v Q 2 h h b m d l Z C B U e X B l L n t D b 2 x 1 b W 4 4 L D d 9 J n F 1 b 3 Q 7 L C Z x d W 9 0 O 1 N l Y 3 R p b 2 4 x L 1 R D R U M x N 1 9 M M S 9 D a G F u Z 2 V k I F R 5 c G U u e 0 N v b H V t b j k s O H 0 m c X V v d D s s J n F 1 b 3 Q 7 U 2 V j d G l v b j E v V E N F Q z E 3 X 0 w x L 0 N o Y W 5 n Z W Q g V H l w Z S 5 7 Q 2 9 s d W 1 u M T A s O X 0 m c X V v d D s s J n F 1 b 3 Q 7 U 2 V j d G l v b j E v V E N F Q z E 3 X 0 w x L 0 N o Y W 5 n Z W Q g V H l w Z S 5 7 Q 2 9 s d W 1 u M T E s M T B 9 J n F 1 b 3 Q 7 L C Z x d W 9 0 O 1 N l Y 3 R p b 2 4 x L 1 R D R U M x N 1 9 M M S 9 D a G F u Z 2 V k I F R 5 c G U u e 0 N v b H V t b j E y L D E x f S Z x d W 9 0 O y w m c X V v d D t T Z W N 0 a W 9 u M S 9 U Q 0 V D M T d f T D E v Q 2 h h b m d l Z C B U e X B l L n t D b 2 x 1 b W 4 x M y w x M n 0 m c X V v d D s s J n F 1 b 3 Q 7 U 2 V j d G l v b j E v V E N F Q z E 3 X 0 w x L 0 N o Y W 5 n Z W Q g V H l w Z S 5 7 Q 2 9 s d W 1 u M T Q s M T N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Q 0 V D M T d f T D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E N F Q z E 3 X 0 w x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E N F Q z E 3 X 0 w x c G 8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F R h c m d l d C I g V m F s d W U 9 I n N U Q 0 V D M T d f T D F w b y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2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M y 0 x M 1 Q w N z o 0 N D o 1 N C 4 z O T A w M z Y w W i I g L z 4 8 R W 5 0 c n k g V H l w Z T 0 i R m l s b E N v b H V t b l R 5 c G V z I i B W Y W x 1 Z T 0 i c 0 J n W U d C Z 1 l H Q m d Z R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y w m c X V v d D t D b 2 x 1 b W 4 2 J n F 1 b 3 Q 7 L C Z x d W 9 0 O 0 N v b H V t b j c m c X V v d D s s J n F 1 b 3 Q 7 Q 2 9 s d W 1 u O C Z x d W 9 0 O y w m c X V v d D t D b 2 x 1 b W 4 5 J n F 1 b 3 Q 7 L C Z x d W 9 0 O 0 N v b H V t b j E w J n F 1 b 3 Q 7 L C Z x d W 9 0 O 0 N v b H V t b j E x J n F 1 b 3 Q 7 L C Z x d W 9 0 O 0 N v b H V t b j E y J n F 1 b 3 Q 7 L C Z x d W 9 0 O 0 N v b H V t b j E z J n F 1 b 3 Q 7 L C Z x d W 9 0 O 0 N v b H V t b j E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T Q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D R U M x N 1 9 M M X B v L 0 N o Y W 5 n Z W Q g V H l w Z S 5 7 Q 2 9 s d W 1 u M S w w f S Z x d W 9 0 O y w m c X V v d D t T Z W N 0 a W 9 u M S 9 U Q 0 V D M T d f T D F w b y 9 D a G F u Z 2 V k I F R 5 c G U u e 0 N v b H V t b j I s M X 0 m c X V v d D s s J n F 1 b 3 Q 7 U 2 V j d G l v b j E v V E N F Q z E 3 X 0 w x c G 8 v Q 2 h h b m d l Z C B U e X B l L n t D b 2 x 1 b W 4 z L D J 9 J n F 1 b 3 Q 7 L C Z x d W 9 0 O 1 N l Y 3 R p b 2 4 x L 1 R D R U M x N 1 9 M M X B v L 0 N o Y W 5 n Z W Q g V H l w Z S 5 7 Q 2 9 s d W 1 u N C w z f S Z x d W 9 0 O y w m c X V v d D t T Z W N 0 a W 9 u M S 9 U Q 0 V D M T d f T D F w b y 9 D a G F u Z 2 V k I F R 5 c G U u e 0 N v b H V t b j U s N H 0 m c X V v d D s s J n F 1 b 3 Q 7 U 2 V j d G l v b j E v V E N F Q z E 3 X 0 w x c G 8 v Q 2 h h b m d l Z C B U e X B l L n t D b 2 x 1 b W 4 2 L D V 9 J n F 1 b 3 Q 7 L C Z x d W 9 0 O 1 N l Y 3 R p b 2 4 x L 1 R D R U M x N 1 9 M M X B v L 0 N o Y W 5 n Z W Q g V H l w Z S 5 7 Q 2 9 s d W 1 u N y w 2 f S Z x d W 9 0 O y w m c X V v d D t T Z W N 0 a W 9 u M S 9 U Q 0 V D M T d f T D F w b y 9 D a G F u Z 2 V k I F R 5 c G U u e 0 N v b H V t b j g s N 3 0 m c X V v d D s s J n F 1 b 3 Q 7 U 2 V j d G l v b j E v V E N F Q z E 3 X 0 w x c G 8 v Q 2 h h b m d l Z C B U e X B l L n t D b 2 x 1 b W 4 5 L D h 9 J n F 1 b 3 Q 7 L C Z x d W 9 0 O 1 N l Y 3 R p b 2 4 x L 1 R D R U M x N 1 9 M M X B v L 0 N o Y W 5 n Z W Q g V H l w Z S 5 7 Q 2 9 s d W 1 u M T A s O X 0 m c X V v d D s s J n F 1 b 3 Q 7 U 2 V j d G l v b j E v V E N F Q z E 3 X 0 w x c G 8 v Q 2 h h b m d l Z C B U e X B l L n t D b 2 x 1 b W 4 x M S w x M H 0 m c X V v d D s s J n F 1 b 3 Q 7 U 2 V j d G l v b j E v V E N F Q z E 3 X 0 w x c G 8 v Q 2 h h b m d l Z C B U e X B l L n t D b 2 x 1 b W 4 x M i w x M X 0 m c X V v d D s s J n F 1 b 3 Q 7 U 2 V j d G l v b j E v V E N F Q z E 3 X 0 w x c G 8 v Q 2 h h b m d l Z C B U e X B l L n t D b 2 x 1 b W 4 x M y w x M n 0 m c X V v d D s s J n F 1 b 3 Q 7 U 2 V j d G l v b j E v V E N F Q z E 3 X 0 w x c G 8 v Q 2 h h b m d l Z C B U e X B l L n t D b 2 x 1 b W 4 x N C w x M 3 0 m c X V v d D t d L C Z x d W 9 0 O 0 N v b H V t b k N v d W 5 0 J n F 1 b 3 Q 7 O j E 0 L C Z x d W 9 0 O 0 t l e U N v b H V t b k 5 h b W V z J n F 1 b 3 Q 7 O l t d L C Z x d W 9 0 O 0 N v b H V t b k l k Z W 5 0 a X R p Z X M m c X V v d D s 6 W y Z x d W 9 0 O 1 N l Y 3 R p b 2 4 x L 1 R D R U M x N 1 9 M M X B v L 0 N o Y W 5 n Z W Q g V H l w Z S 5 7 Q 2 9 s d W 1 u M S w w f S Z x d W 9 0 O y w m c X V v d D t T Z W N 0 a W 9 u M S 9 U Q 0 V D M T d f T D F w b y 9 D a G F u Z 2 V k I F R 5 c G U u e 0 N v b H V t b j I s M X 0 m c X V v d D s s J n F 1 b 3 Q 7 U 2 V j d G l v b j E v V E N F Q z E 3 X 0 w x c G 8 v Q 2 h h b m d l Z C B U e X B l L n t D b 2 x 1 b W 4 z L D J 9 J n F 1 b 3 Q 7 L C Z x d W 9 0 O 1 N l Y 3 R p b 2 4 x L 1 R D R U M x N 1 9 M M X B v L 0 N o Y W 5 n Z W Q g V H l w Z S 5 7 Q 2 9 s d W 1 u N C w z f S Z x d W 9 0 O y w m c X V v d D t T Z W N 0 a W 9 u M S 9 U Q 0 V D M T d f T D F w b y 9 D a G F u Z 2 V k I F R 5 c G U u e 0 N v b H V t b j U s N H 0 m c X V v d D s s J n F 1 b 3 Q 7 U 2 V j d G l v b j E v V E N F Q z E 3 X 0 w x c G 8 v Q 2 h h b m d l Z C B U e X B l L n t D b 2 x 1 b W 4 2 L D V 9 J n F 1 b 3 Q 7 L C Z x d W 9 0 O 1 N l Y 3 R p b 2 4 x L 1 R D R U M x N 1 9 M M X B v L 0 N o Y W 5 n Z W Q g V H l w Z S 5 7 Q 2 9 s d W 1 u N y w 2 f S Z x d W 9 0 O y w m c X V v d D t T Z W N 0 a W 9 u M S 9 U Q 0 V D M T d f T D F w b y 9 D a G F u Z 2 V k I F R 5 c G U u e 0 N v b H V t b j g s N 3 0 m c X V v d D s s J n F 1 b 3 Q 7 U 2 V j d G l v b j E v V E N F Q z E 3 X 0 w x c G 8 v Q 2 h h b m d l Z C B U e X B l L n t D b 2 x 1 b W 4 5 L D h 9 J n F 1 b 3 Q 7 L C Z x d W 9 0 O 1 N l Y 3 R p b 2 4 x L 1 R D R U M x N 1 9 M M X B v L 0 N o Y W 5 n Z W Q g V H l w Z S 5 7 Q 2 9 s d W 1 u M T A s O X 0 m c X V v d D s s J n F 1 b 3 Q 7 U 2 V j d G l v b j E v V E N F Q z E 3 X 0 w x c G 8 v Q 2 h h b m d l Z C B U e X B l L n t D b 2 x 1 b W 4 x M S w x M H 0 m c X V v d D s s J n F 1 b 3 Q 7 U 2 V j d G l v b j E v V E N F Q z E 3 X 0 w x c G 8 v Q 2 h h b m d l Z C B U e X B l L n t D b 2 x 1 b W 4 x M i w x M X 0 m c X V v d D s s J n F 1 b 3 Q 7 U 2 V j d G l v b j E v V E N F Q z E 3 X 0 w x c G 8 v Q 2 h h b m d l Z C B U e X B l L n t D b 2 x 1 b W 4 x M y w x M n 0 m c X V v d D s s J n F 1 b 3 Q 7 U 2 V j d G l v b j E v V E N F Q z E 3 X 0 w x c G 8 v Q 2 h h b m d l Z C B U e X B l L n t D b 2 x 1 b W 4 x N C w x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D R U M x N 1 9 M M X B v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D R U M x N 1 9 M M X B v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E N F Q z E 3 X 1 A l M j B 2 M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4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N C 0 x N 1 Q w O D o x N D o y N S 4 y N j Q x N z U 0 W i I g L z 4 8 R W 5 0 c n k g V H l w Z T 0 i R m l s b E N v b H V t b l R 5 c G V z I i B W Y W x 1 Z T 0 i c 0 J n W U d C Z 1 l H Q m d Z R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y w m c X V v d D t D b 2 x 1 b W 4 2 J n F 1 b 3 Q 7 L C Z x d W 9 0 O 0 N v b H V t b j c m c X V v d D s s J n F 1 b 3 Q 7 Q 2 9 s d W 1 u O C Z x d W 9 0 O y w m c X V v d D t D b 2 x 1 b W 4 5 J n F 1 b 3 Q 7 L C Z x d W 9 0 O 0 N v b H V t b j E w J n F 1 b 3 Q 7 L C Z x d W 9 0 O 0 N v b H V t b j E x J n F 1 b 3 Q 7 L C Z x d W 9 0 O 0 N v b H V t b j E y J n F 1 b 3 Q 7 L C Z x d W 9 0 O 0 N v b H V t b j E z J n F 1 b 3 Q 7 L C Z x d W 9 0 O 0 N v b H V t b j E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T Q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D R U M x N 1 9 Q I H Y y L 0 N o Y W 5 n Z W Q g V H l w Z S 5 7 Q 2 9 s d W 1 u M S w w f S Z x d W 9 0 O y w m c X V v d D t T Z W N 0 a W 9 u M S 9 U Q 0 V D M T d f U C B 2 M i 9 D a G F u Z 2 V k I F R 5 c G U u e 0 N v b H V t b j I s M X 0 m c X V v d D s s J n F 1 b 3 Q 7 U 2 V j d G l v b j E v V E N F Q z E 3 X 1 A g d j I v Q 2 h h b m d l Z C B U e X B l L n t D b 2 x 1 b W 4 z L D J 9 J n F 1 b 3 Q 7 L C Z x d W 9 0 O 1 N l Y 3 R p b 2 4 x L 1 R D R U M x N 1 9 Q I H Y y L 0 N o Y W 5 n Z W Q g V H l w Z S 5 7 Q 2 9 s d W 1 u N C w z f S Z x d W 9 0 O y w m c X V v d D t T Z W N 0 a W 9 u M S 9 U Q 0 V D M T d f U C B 2 M i 9 D a G F u Z 2 V k I F R 5 c G U u e 0 N v b H V t b j U s N H 0 m c X V v d D s s J n F 1 b 3 Q 7 U 2 V j d G l v b j E v V E N F Q z E 3 X 1 A g d j I v Q 2 h h b m d l Z C B U e X B l L n t D b 2 x 1 b W 4 2 L D V 9 J n F 1 b 3 Q 7 L C Z x d W 9 0 O 1 N l Y 3 R p b 2 4 x L 1 R D R U M x N 1 9 Q I H Y y L 0 N o Y W 5 n Z W Q g V H l w Z S 5 7 Q 2 9 s d W 1 u N y w 2 f S Z x d W 9 0 O y w m c X V v d D t T Z W N 0 a W 9 u M S 9 U Q 0 V D M T d f U C B 2 M i 9 D a G F u Z 2 V k I F R 5 c G U u e 0 N v b H V t b j g s N 3 0 m c X V v d D s s J n F 1 b 3 Q 7 U 2 V j d G l v b j E v V E N F Q z E 3 X 1 A g d j I v Q 2 h h b m d l Z C B U e X B l L n t D b 2 x 1 b W 4 5 L D h 9 J n F 1 b 3 Q 7 L C Z x d W 9 0 O 1 N l Y 3 R p b 2 4 x L 1 R D R U M x N 1 9 Q I H Y y L 0 N o Y W 5 n Z W Q g V H l w Z S 5 7 Q 2 9 s d W 1 u M T A s O X 0 m c X V v d D s s J n F 1 b 3 Q 7 U 2 V j d G l v b j E v V E N F Q z E 3 X 1 A g d j I v Q 2 h h b m d l Z C B U e X B l L n t D b 2 x 1 b W 4 x M S w x M H 0 m c X V v d D s s J n F 1 b 3 Q 7 U 2 V j d G l v b j E v V E N F Q z E 3 X 1 A g d j I v Q 2 h h b m d l Z C B U e X B l L n t D b 2 x 1 b W 4 x M i w x M X 0 m c X V v d D s s J n F 1 b 3 Q 7 U 2 V j d G l v b j E v V E N F Q z E 3 X 1 A g d j I v Q 2 h h b m d l Z C B U e X B l L n t D b 2 x 1 b W 4 x M y w x M n 0 m c X V v d D s s J n F 1 b 3 Q 7 U 2 V j d G l v b j E v V E N F Q z E 3 X 1 A g d j I v Q 2 h h b m d l Z C B U e X B l L n t D b 2 x 1 b W 4 x N C w x M 3 0 m c X V v d D t d L C Z x d W 9 0 O 0 N v b H V t b k N v d W 5 0 J n F 1 b 3 Q 7 O j E 0 L C Z x d W 9 0 O 0 t l e U N v b H V t b k 5 h b W V z J n F 1 b 3 Q 7 O l t d L C Z x d W 9 0 O 0 N v b H V t b k l k Z W 5 0 a X R p Z X M m c X V v d D s 6 W y Z x d W 9 0 O 1 N l Y 3 R p b 2 4 x L 1 R D R U M x N 1 9 Q I H Y y L 0 N o Y W 5 n Z W Q g V H l w Z S 5 7 Q 2 9 s d W 1 u M S w w f S Z x d W 9 0 O y w m c X V v d D t T Z W N 0 a W 9 u M S 9 U Q 0 V D M T d f U C B 2 M i 9 D a G F u Z 2 V k I F R 5 c G U u e 0 N v b H V t b j I s M X 0 m c X V v d D s s J n F 1 b 3 Q 7 U 2 V j d G l v b j E v V E N F Q z E 3 X 1 A g d j I v Q 2 h h b m d l Z C B U e X B l L n t D b 2 x 1 b W 4 z L D J 9 J n F 1 b 3 Q 7 L C Z x d W 9 0 O 1 N l Y 3 R p b 2 4 x L 1 R D R U M x N 1 9 Q I H Y y L 0 N o Y W 5 n Z W Q g V H l w Z S 5 7 Q 2 9 s d W 1 u N C w z f S Z x d W 9 0 O y w m c X V v d D t T Z W N 0 a W 9 u M S 9 U Q 0 V D M T d f U C B 2 M i 9 D a G F u Z 2 V k I F R 5 c G U u e 0 N v b H V t b j U s N H 0 m c X V v d D s s J n F 1 b 3 Q 7 U 2 V j d G l v b j E v V E N F Q z E 3 X 1 A g d j I v Q 2 h h b m d l Z C B U e X B l L n t D b 2 x 1 b W 4 2 L D V 9 J n F 1 b 3 Q 7 L C Z x d W 9 0 O 1 N l Y 3 R p b 2 4 x L 1 R D R U M x N 1 9 Q I H Y y L 0 N o Y W 5 n Z W Q g V H l w Z S 5 7 Q 2 9 s d W 1 u N y w 2 f S Z x d W 9 0 O y w m c X V v d D t T Z W N 0 a W 9 u M S 9 U Q 0 V D M T d f U C B 2 M i 9 D a G F u Z 2 V k I F R 5 c G U u e 0 N v b H V t b j g s N 3 0 m c X V v d D s s J n F 1 b 3 Q 7 U 2 V j d G l v b j E v V E N F Q z E 3 X 1 A g d j I v Q 2 h h b m d l Z C B U e X B l L n t D b 2 x 1 b W 4 5 L D h 9 J n F 1 b 3 Q 7 L C Z x d W 9 0 O 1 N l Y 3 R p b 2 4 x L 1 R D R U M x N 1 9 Q I H Y y L 0 N o Y W 5 n Z W Q g V H l w Z S 5 7 Q 2 9 s d W 1 u M T A s O X 0 m c X V v d D s s J n F 1 b 3 Q 7 U 2 V j d G l v b j E v V E N F Q z E 3 X 1 A g d j I v Q 2 h h b m d l Z C B U e X B l L n t D b 2 x 1 b W 4 x M S w x M H 0 m c X V v d D s s J n F 1 b 3 Q 7 U 2 V j d G l v b j E v V E N F Q z E 3 X 1 A g d j I v Q 2 h h b m d l Z C B U e X B l L n t D b 2 x 1 b W 4 x M i w x M X 0 m c X V v d D s s J n F 1 b 3 Q 7 U 2 V j d G l v b j E v V E N F Q z E 3 X 1 A g d j I v Q 2 h h b m d l Z C B U e X B l L n t D b 2 x 1 b W 4 x M y w x M n 0 m c X V v d D s s J n F 1 b 3 Q 7 U 2 V j d G l v b j E v V E N F Q z E 3 X 1 A g d j I v Q 2 h h b m d l Z C B U e X B l L n t D b 2 x 1 b W 4 x N C w x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D R U M x N 1 9 Q J T I w d j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E N F Q z E 3 X 1 A l M j B 2 M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D R U M x N 1 9 T d W Z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T A x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A 0 L T I x V D E z O j I w O j U 0 L j M w O D M 0 N z Z a I i A v P j x F b n R y e S B U e X B l P S J G a W x s Q 2 9 s d W 1 u V H l w Z X M i I F Z h b H V l P S J z Q m d Z R 0 J n W U d C Z 1 l H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L C Z x d W 9 0 O 0 N v b H V t b j k m c X V v d D s s J n F 1 b 3 Q 7 Q 2 9 s d W 1 u M T A m c X V v d D s s J n F 1 b 3 Q 7 Q 2 9 s d W 1 u M T E m c X V v d D s s J n F 1 b 3 Q 7 Q 2 9 s d W 1 u M T I m c X V v d D s s J n F 1 b 3 Q 7 Q 2 9 s d W 1 u M T M m c X V v d D s s J n F 1 b 3 Q 7 Q 2 9 s d W 1 u M T Q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E N F Q z E 3 X 1 N 1 Z m k v Q 2 h h b m d l Z C B U e X B l L n t D b 2 x 1 b W 4 x L D B 9 J n F 1 b 3 Q 7 L C Z x d W 9 0 O 1 N l Y 3 R p b 2 4 x L 1 R D R U M x N 1 9 T d W Z p L 0 N o Y W 5 n Z W Q g V H l w Z S 5 7 Q 2 9 s d W 1 u M i w x f S Z x d W 9 0 O y w m c X V v d D t T Z W N 0 a W 9 u M S 9 U Q 0 V D M T d f U 3 V m a S 9 D a G F u Z 2 V k I F R 5 c G U u e 0 N v b H V t b j M s M n 0 m c X V v d D s s J n F 1 b 3 Q 7 U 2 V j d G l v b j E v V E N F Q z E 3 X 1 N 1 Z m k v Q 2 h h b m d l Z C B U e X B l L n t D b 2 x 1 b W 4 0 L D N 9 J n F 1 b 3 Q 7 L C Z x d W 9 0 O 1 N l Y 3 R p b 2 4 x L 1 R D R U M x N 1 9 T d W Z p L 0 N o Y W 5 n Z W Q g V H l w Z S 5 7 Q 2 9 s d W 1 u N S w 0 f S Z x d W 9 0 O y w m c X V v d D t T Z W N 0 a W 9 u M S 9 U Q 0 V D M T d f U 3 V m a S 9 D a G F u Z 2 V k I F R 5 c G U u e 0 N v b H V t b j Y s N X 0 m c X V v d D s s J n F 1 b 3 Q 7 U 2 V j d G l v b j E v V E N F Q z E 3 X 1 N 1 Z m k v Q 2 h h b m d l Z C B U e X B l L n t D b 2 x 1 b W 4 3 L D Z 9 J n F 1 b 3 Q 7 L C Z x d W 9 0 O 1 N l Y 3 R p b 2 4 x L 1 R D R U M x N 1 9 T d W Z p L 0 N o Y W 5 n Z W Q g V H l w Z S 5 7 Q 2 9 s d W 1 u O C w 3 f S Z x d W 9 0 O y w m c X V v d D t T Z W N 0 a W 9 u M S 9 U Q 0 V D M T d f U 3 V m a S 9 D a G F u Z 2 V k I F R 5 c G U u e 0 N v b H V t b j k s O H 0 m c X V v d D s s J n F 1 b 3 Q 7 U 2 V j d G l v b j E v V E N F Q z E 3 X 1 N 1 Z m k v Q 2 h h b m d l Z C B U e X B l L n t D b 2 x 1 b W 4 x M C w 5 f S Z x d W 9 0 O y w m c X V v d D t T Z W N 0 a W 9 u M S 9 U Q 0 V D M T d f U 3 V m a S 9 D a G F u Z 2 V k I F R 5 c G U u e 0 N v b H V t b j E x L D E w f S Z x d W 9 0 O y w m c X V v d D t T Z W N 0 a W 9 u M S 9 U Q 0 V D M T d f U 3 V m a S 9 D a G F u Z 2 V k I F R 5 c G U u e 0 N v b H V t b j E y L D E x f S Z x d W 9 0 O y w m c X V v d D t T Z W N 0 a W 9 u M S 9 U Q 0 V D M T d f U 3 V m a S 9 D a G F u Z 2 V k I F R 5 c G U u e 0 N v b H V t b j E z L D E y f S Z x d W 9 0 O y w m c X V v d D t T Z W N 0 a W 9 u M S 9 U Q 0 V D M T d f U 3 V m a S 9 D a G F u Z 2 V k I F R 5 c G U u e 0 N v b H V t b j E 0 L D E z f S Z x d W 9 0 O 1 0 s J n F 1 b 3 Q 7 Q 2 9 s d W 1 u Q 2 9 1 b n Q m c X V v d D s 6 M T Q s J n F 1 b 3 Q 7 S 2 V 5 Q 2 9 s d W 1 u T m F t Z X M m c X V v d D s 6 W 1 0 s J n F 1 b 3 Q 7 Q 2 9 s d W 1 u S W R l b n R p d G l l c y Z x d W 9 0 O z p b J n F 1 b 3 Q 7 U 2 V j d G l v b j E v V E N F Q z E 3 X 1 N 1 Z m k v Q 2 h h b m d l Z C B U e X B l L n t D b 2 x 1 b W 4 x L D B 9 J n F 1 b 3 Q 7 L C Z x d W 9 0 O 1 N l Y 3 R p b 2 4 x L 1 R D R U M x N 1 9 T d W Z p L 0 N o Y W 5 n Z W Q g V H l w Z S 5 7 Q 2 9 s d W 1 u M i w x f S Z x d W 9 0 O y w m c X V v d D t T Z W N 0 a W 9 u M S 9 U Q 0 V D M T d f U 3 V m a S 9 D a G F u Z 2 V k I F R 5 c G U u e 0 N v b H V t b j M s M n 0 m c X V v d D s s J n F 1 b 3 Q 7 U 2 V j d G l v b j E v V E N F Q z E 3 X 1 N 1 Z m k v Q 2 h h b m d l Z C B U e X B l L n t D b 2 x 1 b W 4 0 L D N 9 J n F 1 b 3 Q 7 L C Z x d W 9 0 O 1 N l Y 3 R p b 2 4 x L 1 R D R U M x N 1 9 T d W Z p L 0 N o Y W 5 n Z W Q g V H l w Z S 5 7 Q 2 9 s d W 1 u N S w 0 f S Z x d W 9 0 O y w m c X V v d D t T Z W N 0 a W 9 u M S 9 U Q 0 V D M T d f U 3 V m a S 9 D a G F u Z 2 V k I F R 5 c G U u e 0 N v b H V t b j Y s N X 0 m c X V v d D s s J n F 1 b 3 Q 7 U 2 V j d G l v b j E v V E N F Q z E 3 X 1 N 1 Z m k v Q 2 h h b m d l Z C B U e X B l L n t D b 2 x 1 b W 4 3 L D Z 9 J n F 1 b 3 Q 7 L C Z x d W 9 0 O 1 N l Y 3 R p b 2 4 x L 1 R D R U M x N 1 9 T d W Z p L 0 N o Y W 5 n Z W Q g V H l w Z S 5 7 Q 2 9 s d W 1 u O C w 3 f S Z x d W 9 0 O y w m c X V v d D t T Z W N 0 a W 9 u M S 9 U Q 0 V D M T d f U 3 V m a S 9 D a G F u Z 2 V k I F R 5 c G U u e 0 N v b H V t b j k s O H 0 m c X V v d D s s J n F 1 b 3 Q 7 U 2 V j d G l v b j E v V E N F Q z E 3 X 1 N 1 Z m k v Q 2 h h b m d l Z C B U e X B l L n t D b 2 x 1 b W 4 x M C w 5 f S Z x d W 9 0 O y w m c X V v d D t T Z W N 0 a W 9 u M S 9 U Q 0 V D M T d f U 3 V m a S 9 D a G F u Z 2 V k I F R 5 c G U u e 0 N v b H V t b j E x L D E w f S Z x d W 9 0 O y w m c X V v d D t T Z W N 0 a W 9 u M S 9 U Q 0 V D M T d f U 3 V m a S 9 D a G F u Z 2 V k I F R 5 c G U u e 0 N v b H V t b j E y L D E x f S Z x d W 9 0 O y w m c X V v d D t T Z W N 0 a W 9 u M S 9 U Q 0 V D M T d f U 3 V m a S 9 D a G F u Z 2 V k I F R 5 c G U u e 0 N v b H V t b j E z L D E y f S Z x d W 9 0 O y w m c X V v d D t T Z W N 0 a W 9 u M S 9 U Q 0 V D M T d f U 3 V m a S 9 D a G F u Z 2 V k I F R 5 c G U u e 0 N v b H V t b j E 0 L D E z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E N F Q z E 3 X 1 N 1 Z m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E N F Q z E 3 X 1 N 1 Z m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Q 0 V D X z E 4 X 1 F M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A 1 L T E w V D E z O j U w O j I z L j c 4 N D E 5 O T d a I i A v P j x F b n R y e S B U e X B l P S J G a W x s Q 2 9 s d W 1 u V H l w Z X M i I F Z h b H V l P S J z Q X d Z R k J n W U d C Z 1 l H Q m d Z R y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y w m c X V v d D t D b 2 x 1 b W 4 3 J n F 1 b 3 Q 7 L C Z x d W 9 0 O 0 N v b H V t b j g m c X V v d D s s J n F 1 b 3 Q 7 Q 2 9 s d W 1 u O S Z x d W 9 0 O y w m c X V v d D t D b 2 x 1 b W 4 x M C Z x d W 9 0 O y w m c X V v d D t D b 2 x 1 b W 4 x M S Z x d W 9 0 O y w m c X V v d D t D b 2 x 1 b W 4 x M i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y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Q 0 V D X z E 4 X 1 F M L 0 N o Y W 5 n Z W Q g V H l w Z S 5 7 Q 2 9 s d W 1 u M S w w f S Z x d W 9 0 O y w m c X V v d D t T Z W N 0 a W 9 u M S 9 U Q 0 V D X z E 4 X 1 F M L 0 N o Y W 5 n Z W Q g V H l w Z S 5 7 Q 2 9 s d W 1 u M i w x f S Z x d W 9 0 O y w m c X V v d D t T Z W N 0 a W 9 u M S 9 U Q 0 V D X z E 4 X 1 F M L 0 N o Y W 5 n Z W Q g V H l w Z S 5 7 Q 2 9 s d W 1 u M y w y f S Z x d W 9 0 O y w m c X V v d D t T Z W N 0 a W 9 u M S 9 U Q 0 V D X z E 4 X 1 F M L 0 N o Y W 5 n Z W Q g V H l w Z S 5 7 Q 2 9 s d W 1 u N C w z f S Z x d W 9 0 O y w m c X V v d D t T Z W N 0 a W 9 u M S 9 U Q 0 V D X z E 4 X 1 F M L 0 N o Y W 5 n Z W Q g V H l w Z S 5 7 Q 2 9 s d W 1 u N S w 0 f S Z x d W 9 0 O y w m c X V v d D t T Z W N 0 a W 9 u M S 9 U Q 0 V D X z E 4 X 1 F M L 0 N o Y W 5 n Z W Q g V H l w Z S 5 7 Q 2 9 s d W 1 u N i w 1 f S Z x d W 9 0 O y w m c X V v d D t T Z W N 0 a W 9 u M S 9 U Q 0 V D X z E 4 X 1 F M L 0 N o Y W 5 n Z W Q g V H l w Z S 5 7 Q 2 9 s d W 1 u N y w 2 f S Z x d W 9 0 O y w m c X V v d D t T Z W N 0 a W 9 u M S 9 U Q 0 V D X z E 4 X 1 F M L 0 N o Y W 5 n Z W Q g V H l w Z S 5 7 Q 2 9 s d W 1 u O C w 3 f S Z x d W 9 0 O y w m c X V v d D t T Z W N 0 a W 9 u M S 9 U Q 0 V D X z E 4 X 1 F M L 0 N o Y W 5 n Z W Q g V H l w Z S 5 7 Q 2 9 s d W 1 u O S w 4 f S Z x d W 9 0 O y w m c X V v d D t T Z W N 0 a W 9 u M S 9 U Q 0 V D X z E 4 X 1 F M L 0 N o Y W 5 n Z W Q g V H l w Z S 5 7 Q 2 9 s d W 1 u M T A s O X 0 m c X V v d D s s J n F 1 b 3 Q 7 U 2 V j d G l v b j E v V E N F Q 1 8 x O F 9 R T C 9 D a G F u Z 2 V k I F R 5 c G U u e 0 N v b H V t b j E x L D E w f S Z x d W 9 0 O y w m c X V v d D t T Z W N 0 a W 9 u M S 9 U Q 0 V D X z E 4 X 1 F M L 0 N o Y W 5 n Z W Q g V H l w Z S 5 7 Q 2 9 s d W 1 u M T I s M T F 9 J n F 1 b 3 Q 7 X S w m c X V v d D t D b 2 x 1 b W 5 D b 3 V u d C Z x d W 9 0 O z o x M i w m c X V v d D t L Z X l D b 2 x 1 b W 5 O Y W 1 l c y Z x d W 9 0 O z p b X S w m c X V v d D t D b 2 x 1 b W 5 J Z G V u d G l 0 a W V z J n F 1 b 3 Q 7 O l s m c X V v d D t T Z W N 0 a W 9 u M S 9 U Q 0 V D X z E 4 X 1 F M L 0 N o Y W 5 n Z W Q g V H l w Z S 5 7 Q 2 9 s d W 1 u M S w w f S Z x d W 9 0 O y w m c X V v d D t T Z W N 0 a W 9 u M S 9 U Q 0 V D X z E 4 X 1 F M L 0 N o Y W 5 n Z W Q g V H l w Z S 5 7 Q 2 9 s d W 1 u M i w x f S Z x d W 9 0 O y w m c X V v d D t T Z W N 0 a W 9 u M S 9 U Q 0 V D X z E 4 X 1 F M L 0 N o Y W 5 n Z W Q g V H l w Z S 5 7 Q 2 9 s d W 1 u M y w y f S Z x d W 9 0 O y w m c X V v d D t T Z W N 0 a W 9 u M S 9 U Q 0 V D X z E 4 X 1 F M L 0 N o Y W 5 n Z W Q g V H l w Z S 5 7 Q 2 9 s d W 1 u N C w z f S Z x d W 9 0 O y w m c X V v d D t T Z W N 0 a W 9 u M S 9 U Q 0 V D X z E 4 X 1 F M L 0 N o Y W 5 n Z W Q g V H l w Z S 5 7 Q 2 9 s d W 1 u N S w 0 f S Z x d W 9 0 O y w m c X V v d D t T Z W N 0 a W 9 u M S 9 U Q 0 V D X z E 4 X 1 F M L 0 N o Y W 5 n Z W Q g V H l w Z S 5 7 Q 2 9 s d W 1 u N i w 1 f S Z x d W 9 0 O y w m c X V v d D t T Z W N 0 a W 9 u M S 9 U Q 0 V D X z E 4 X 1 F M L 0 N o Y W 5 n Z W Q g V H l w Z S 5 7 Q 2 9 s d W 1 u N y w 2 f S Z x d W 9 0 O y w m c X V v d D t T Z W N 0 a W 9 u M S 9 U Q 0 V D X z E 4 X 1 F M L 0 N o Y W 5 n Z W Q g V H l w Z S 5 7 Q 2 9 s d W 1 u O C w 3 f S Z x d W 9 0 O y w m c X V v d D t T Z W N 0 a W 9 u M S 9 U Q 0 V D X z E 4 X 1 F M L 0 N o Y W 5 n Z W Q g V H l w Z S 5 7 Q 2 9 s d W 1 u O S w 4 f S Z x d W 9 0 O y w m c X V v d D t T Z W N 0 a W 9 u M S 9 U Q 0 V D X z E 4 X 1 F M L 0 N o Y W 5 n Z W Q g V H l w Z S 5 7 Q 2 9 s d W 1 u M T A s O X 0 m c X V v d D s s J n F 1 b 3 Q 7 U 2 V j d G l v b j E v V E N F Q 1 8 x O F 9 R T C 9 D a G F u Z 2 V k I F R 5 c G U u e 0 N v b H V t b j E x L D E w f S Z x d W 9 0 O y w m c X V v d D t T Z W N 0 a W 9 u M S 9 U Q 0 V D X z E 4 X 1 F M L 0 N o Y W 5 n Z W Q g V H l w Z S 5 7 Q 2 9 s d W 1 u M T I s M T F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Q 0 V D X z E 4 X 1 F M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D R U N f M T h f U U w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Q 0 V D X z E 4 X 1 F M J T I w K D I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A 1 L T E w V D E 0 O j A z O j A 0 L j Q y O D M x M j R a I i A v P j x F b n R y e S B U e X B l P S J G a W x s Q 2 9 s d W 1 u V H l w Z X M i I F Z h b H V l P S J z Q X d Z R k J n W U d C Z 1 l H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L C Z x d W 9 0 O 0 N v b H V t b j k m c X V v d D s s J n F 1 b 3 Q 7 Q 2 9 s d W 1 u M T A m c X V v d D s s J n F 1 b 3 Q 7 Q 2 9 s d W 1 u M T E m c X V v d D s s J n F 1 b 3 Q 7 Q 2 9 s d W 1 u M T I m c X V v d D s s J n F 1 b 3 Q 7 Q 2 9 s d W 1 u M T M m c X V v d D s s J n F 1 b 3 Q 7 Q 2 9 s d W 1 u M T Q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E N F Q 1 8 x O F 9 R T C A o M i k v Q 2 h h b m d l Z C B U e X B l L n t D b 2 x 1 b W 4 x L D B 9 J n F 1 b 3 Q 7 L C Z x d W 9 0 O 1 N l Y 3 R p b 2 4 x L 1 R D R U N f M T h f U U w g K D I p L 0 N o Y W 5 n Z W Q g V H l w Z S 5 7 Q 2 9 s d W 1 u M i w x f S Z x d W 9 0 O y w m c X V v d D t T Z W N 0 a W 9 u M S 9 U Q 0 V D X z E 4 X 1 F M I C g y K S 9 D a G F u Z 2 V k I F R 5 c G U u e 0 N v b H V t b j M s M n 0 m c X V v d D s s J n F 1 b 3 Q 7 U 2 V j d G l v b j E v V E N F Q 1 8 x O F 9 R T C A o M i k v Q 2 h h b m d l Z C B U e X B l L n t D b 2 x 1 b W 4 0 L D N 9 J n F 1 b 3 Q 7 L C Z x d W 9 0 O 1 N l Y 3 R p b 2 4 x L 1 R D R U N f M T h f U U w g K D I p L 0 N o Y W 5 n Z W Q g V H l w Z S 5 7 Q 2 9 s d W 1 u N S w 0 f S Z x d W 9 0 O y w m c X V v d D t T Z W N 0 a W 9 u M S 9 U Q 0 V D X z E 4 X 1 F M I C g y K S 9 D a G F u Z 2 V k I F R 5 c G U u e 0 N v b H V t b j Y s N X 0 m c X V v d D s s J n F 1 b 3 Q 7 U 2 V j d G l v b j E v V E N F Q 1 8 x O F 9 R T C A o M i k v Q 2 h h b m d l Z C B U e X B l L n t D b 2 x 1 b W 4 3 L D Z 9 J n F 1 b 3 Q 7 L C Z x d W 9 0 O 1 N l Y 3 R p b 2 4 x L 1 R D R U N f M T h f U U w g K D I p L 0 N o Y W 5 n Z W Q g V H l w Z S 5 7 Q 2 9 s d W 1 u O C w 3 f S Z x d W 9 0 O y w m c X V v d D t T Z W N 0 a W 9 u M S 9 U Q 0 V D X z E 4 X 1 F M I C g y K S 9 D a G F u Z 2 V k I F R 5 c G U u e 0 N v b H V t b j k s O H 0 m c X V v d D s s J n F 1 b 3 Q 7 U 2 V j d G l v b j E v V E N F Q 1 8 x O F 9 R T C A o M i k v Q 2 h h b m d l Z C B U e X B l L n t D b 2 x 1 b W 4 x M C w 5 f S Z x d W 9 0 O y w m c X V v d D t T Z W N 0 a W 9 u M S 9 U Q 0 V D X z E 4 X 1 F M I C g y K S 9 D a G F u Z 2 V k I F R 5 c G U u e 0 N v b H V t b j E x L D E w f S Z x d W 9 0 O y w m c X V v d D t T Z W N 0 a W 9 u M S 9 U Q 0 V D X z E 4 X 1 F M I C g y K S 9 D a G F u Z 2 V k I F R 5 c G U u e 0 N v b H V t b j E y L D E x f S Z x d W 9 0 O y w m c X V v d D t T Z W N 0 a W 9 u M S 9 U Q 0 V D X z E 4 X 1 F M I C g y K S 9 D a G F u Z 2 V k I F R 5 c G U u e 0 N v b H V t b j E z L D E y f S Z x d W 9 0 O y w m c X V v d D t T Z W N 0 a W 9 u M S 9 U Q 0 V D X z E 4 X 1 F M I C g y K S 9 D a G F u Z 2 V k I F R 5 c G U u e 0 N v b H V t b j E 0 L D E z f S Z x d W 9 0 O 1 0 s J n F 1 b 3 Q 7 Q 2 9 s d W 1 u Q 2 9 1 b n Q m c X V v d D s 6 M T Q s J n F 1 b 3 Q 7 S 2 V 5 Q 2 9 s d W 1 u T m F t Z X M m c X V v d D s 6 W 1 0 s J n F 1 b 3 Q 7 Q 2 9 s d W 1 u S W R l b n R p d G l l c y Z x d W 9 0 O z p b J n F 1 b 3 Q 7 U 2 V j d G l v b j E v V E N F Q 1 8 x O F 9 R T C A o M i k v Q 2 h h b m d l Z C B U e X B l L n t D b 2 x 1 b W 4 x L D B 9 J n F 1 b 3 Q 7 L C Z x d W 9 0 O 1 N l Y 3 R p b 2 4 x L 1 R D R U N f M T h f U U w g K D I p L 0 N o Y W 5 n Z W Q g V H l w Z S 5 7 Q 2 9 s d W 1 u M i w x f S Z x d W 9 0 O y w m c X V v d D t T Z W N 0 a W 9 u M S 9 U Q 0 V D X z E 4 X 1 F M I C g y K S 9 D a G F u Z 2 V k I F R 5 c G U u e 0 N v b H V t b j M s M n 0 m c X V v d D s s J n F 1 b 3 Q 7 U 2 V j d G l v b j E v V E N F Q 1 8 x O F 9 R T C A o M i k v Q 2 h h b m d l Z C B U e X B l L n t D b 2 x 1 b W 4 0 L D N 9 J n F 1 b 3 Q 7 L C Z x d W 9 0 O 1 N l Y 3 R p b 2 4 x L 1 R D R U N f M T h f U U w g K D I p L 0 N o Y W 5 n Z W Q g V H l w Z S 5 7 Q 2 9 s d W 1 u N S w 0 f S Z x d W 9 0 O y w m c X V v d D t T Z W N 0 a W 9 u M S 9 U Q 0 V D X z E 4 X 1 F M I C g y K S 9 D a G F u Z 2 V k I F R 5 c G U u e 0 N v b H V t b j Y s N X 0 m c X V v d D s s J n F 1 b 3 Q 7 U 2 V j d G l v b j E v V E N F Q 1 8 x O F 9 R T C A o M i k v Q 2 h h b m d l Z C B U e X B l L n t D b 2 x 1 b W 4 3 L D Z 9 J n F 1 b 3 Q 7 L C Z x d W 9 0 O 1 N l Y 3 R p b 2 4 x L 1 R D R U N f M T h f U U w g K D I p L 0 N o Y W 5 n Z W Q g V H l w Z S 5 7 Q 2 9 s d W 1 u O C w 3 f S Z x d W 9 0 O y w m c X V v d D t T Z W N 0 a W 9 u M S 9 U Q 0 V D X z E 4 X 1 F M I C g y K S 9 D a G F u Z 2 V k I F R 5 c G U u e 0 N v b H V t b j k s O H 0 m c X V v d D s s J n F 1 b 3 Q 7 U 2 V j d G l v b j E v V E N F Q 1 8 x O F 9 R T C A o M i k v Q 2 h h b m d l Z C B U e X B l L n t D b 2 x 1 b W 4 x M C w 5 f S Z x d W 9 0 O y w m c X V v d D t T Z W N 0 a W 9 u M S 9 U Q 0 V D X z E 4 X 1 F M I C g y K S 9 D a G F u Z 2 V k I F R 5 c G U u e 0 N v b H V t b j E x L D E w f S Z x d W 9 0 O y w m c X V v d D t T Z W N 0 a W 9 u M S 9 U Q 0 V D X z E 4 X 1 F M I C g y K S 9 D a G F u Z 2 V k I F R 5 c G U u e 0 N v b H V t b j E y L D E x f S Z x d W 9 0 O y w m c X V v d D t T Z W N 0 a W 9 u M S 9 U Q 0 V D X z E 4 X 1 F M I C g y K S 9 D a G F u Z 2 V k I F R 5 c G U u e 0 N v b H V t b j E z L D E y f S Z x d W 9 0 O y w m c X V v d D t T Z W N 0 a W 9 u M S 9 U Q 0 V D X z E 4 X 1 F M I C g y K S 9 D a G F u Z 2 V k I F R 5 c G U u e 0 N v b H V t b j E 0 L D E z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E N F Q 1 8 x O F 9 R T C U y M C g y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Q 0 V D X z E 4 X 1 F M J T I w K D I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E N F Q 1 8 x O F 9 R T C U y M C g z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V G F y Z 2 V 0 I i B W Y W x 1 Z T 0 i c 1 R D R U N f M T h f U U x f X z M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O T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D U t M T Z U M T U 6 N D Y 6 M j k u M j E 5 O T Y 2 N F o i I C 8 + P E V u d H J 5 I F R 5 c G U 9 I k Z p b G x D b 2 x 1 b W 5 U e X B l c y I g V m F s d W U 9 I n N C Z 1 l H Q m d Z R 0 J n W U d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y w m c X V v d D t D b 2 x 1 b W 4 3 J n F 1 b 3 Q 7 L C Z x d W 9 0 O 0 N v b H V t b j g m c X V v d D s s J n F 1 b 3 Q 7 Q 2 9 s d W 1 u O S Z x d W 9 0 O y w m c X V v d D t D b 2 x 1 b W 4 x M C Z x d W 9 0 O y w m c X V v d D t D b 2 x 1 b W 4 x M S Z x d W 9 0 O y w m c X V v d D t D b 2 x 1 b W 4 x M i Z x d W 9 0 O y w m c X V v d D t D b 2 x 1 b W 4 x M y Z x d W 9 0 O y w m c X V v d D t D b 2 x 1 b W 4 x N C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Q 0 V D X z E 4 X 1 F M I C g z K S 9 D a G F u Z 2 V k I F R 5 c G U u e 0 N v b H V t b j E s M H 0 m c X V v d D s s J n F 1 b 3 Q 7 U 2 V j d G l v b j E v V E N F Q 1 8 x O F 9 R T C A o M y k v Q 2 h h b m d l Z C B U e X B l L n t D b 2 x 1 b W 4 y L D F 9 J n F 1 b 3 Q 7 L C Z x d W 9 0 O 1 N l Y 3 R p b 2 4 x L 1 R D R U N f M T h f U U w g K D M p L 0 N o Y W 5 n Z W Q g V H l w Z S 5 7 Q 2 9 s d W 1 u M y w y f S Z x d W 9 0 O y w m c X V v d D t T Z W N 0 a W 9 u M S 9 U Q 0 V D X z E 4 X 1 F M I C g z K S 9 D a G F u Z 2 V k I F R 5 c G U u e 0 N v b H V t b j Q s M 3 0 m c X V v d D s s J n F 1 b 3 Q 7 U 2 V j d G l v b j E v V E N F Q 1 8 x O F 9 R T C A o M y k v Q 2 h h b m d l Z C B U e X B l L n t D b 2 x 1 b W 4 1 L D R 9 J n F 1 b 3 Q 7 L C Z x d W 9 0 O 1 N l Y 3 R p b 2 4 x L 1 R D R U N f M T h f U U w g K D M p L 0 N o Y W 5 n Z W Q g V H l w Z S 5 7 Q 2 9 s d W 1 u N i w 1 f S Z x d W 9 0 O y w m c X V v d D t T Z W N 0 a W 9 u M S 9 U Q 0 V D X z E 4 X 1 F M I C g z K S 9 D a G F u Z 2 V k I F R 5 c G U u e 0 N v b H V t b j c s N n 0 m c X V v d D s s J n F 1 b 3 Q 7 U 2 V j d G l v b j E v V E N F Q 1 8 x O F 9 R T C A o M y k v Q 2 h h b m d l Z C B U e X B l L n t D b 2 x 1 b W 4 4 L D d 9 J n F 1 b 3 Q 7 L C Z x d W 9 0 O 1 N l Y 3 R p b 2 4 x L 1 R D R U N f M T h f U U w g K D M p L 0 N o Y W 5 n Z W Q g V H l w Z S 5 7 Q 2 9 s d W 1 u O S w 4 f S Z x d W 9 0 O y w m c X V v d D t T Z W N 0 a W 9 u M S 9 U Q 0 V D X z E 4 X 1 F M I C g z K S 9 D a G F u Z 2 V k I F R 5 c G U u e 0 N v b H V t b j E w L D l 9 J n F 1 b 3 Q 7 L C Z x d W 9 0 O 1 N l Y 3 R p b 2 4 x L 1 R D R U N f M T h f U U w g K D M p L 0 N o Y W 5 n Z W Q g V H l w Z S 5 7 Q 2 9 s d W 1 u M T E s M T B 9 J n F 1 b 3 Q 7 L C Z x d W 9 0 O 1 N l Y 3 R p b 2 4 x L 1 R D R U N f M T h f U U w g K D M p L 0 N o Y W 5 n Z W Q g V H l w Z S 5 7 Q 2 9 s d W 1 u M T I s M T F 9 J n F 1 b 3 Q 7 L C Z x d W 9 0 O 1 N l Y 3 R p b 2 4 x L 1 R D R U N f M T h f U U w g K D M p L 0 N o Y W 5 n Z W Q g V H l w Z S 5 7 Q 2 9 s d W 1 u M T M s M T J 9 J n F 1 b 3 Q 7 L C Z x d W 9 0 O 1 N l Y 3 R p b 2 4 x L 1 R D R U N f M T h f U U w g K D M p L 0 N o Y W 5 n Z W Q g V H l w Z S 5 7 Q 2 9 s d W 1 u M T Q s M T N 9 J n F 1 b 3 Q 7 X S w m c X V v d D t D b 2 x 1 b W 5 D b 3 V u d C Z x d W 9 0 O z o x N C w m c X V v d D t L Z X l D b 2 x 1 b W 5 O Y W 1 l c y Z x d W 9 0 O z p b X S w m c X V v d D t D b 2 x 1 b W 5 J Z G V u d G l 0 a W V z J n F 1 b 3 Q 7 O l s m c X V v d D t T Z W N 0 a W 9 u M S 9 U Q 0 V D X z E 4 X 1 F M I C g z K S 9 D a G F u Z 2 V k I F R 5 c G U u e 0 N v b H V t b j E s M H 0 m c X V v d D s s J n F 1 b 3 Q 7 U 2 V j d G l v b j E v V E N F Q 1 8 x O F 9 R T C A o M y k v Q 2 h h b m d l Z C B U e X B l L n t D b 2 x 1 b W 4 y L D F 9 J n F 1 b 3 Q 7 L C Z x d W 9 0 O 1 N l Y 3 R p b 2 4 x L 1 R D R U N f M T h f U U w g K D M p L 0 N o Y W 5 n Z W Q g V H l w Z S 5 7 Q 2 9 s d W 1 u M y w y f S Z x d W 9 0 O y w m c X V v d D t T Z W N 0 a W 9 u M S 9 U Q 0 V D X z E 4 X 1 F M I C g z K S 9 D a G F u Z 2 V k I F R 5 c G U u e 0 N v b H V t b j Q s M 3 0 m c X V v d D s s J n F 1 b 3 Q 7 U 2 V j d G l v b j E v V E N F Q 1 8 x O F 9 R T C A o M y k v Q 2 h h b m d l Z C B U e X B l L n t D b 2 x 1 b W 4 1 L D R 9 J n F 1 b 3 Q 7 L C Z x d W 9 0 O 1 N l Y 3 R p b 2 4 x L 1 R D R U N f M T h f U U w g K D M p L 0 N o Y W 5 n Z W Q g V H l w Z S 5 7 Q 2 9 s d W 1 u N i w 1 f S Z x d W 9 0 O y w m c X V v d D t T Z W N 0 a W 9 u M S 9 U Q 0 V D X z E 4 X 1 F M I C g z K S 9 D a G F u Z 2 V k I F R 5 c G U u e 0 N v b H V t b j c s N n 0 m c X V v d D s s J n F 1 b 3 Q 7 U 2 V j d G l v b j E v V E N F Q 1 8 x O F 9 R T C A o M y k v Q 2 h h b m d l Z C B U e X B l L n t D b 2 x 1 b W 4 4 L D d 9 J n F 1 b 3 Q 7 L C Z x d W 9 0 O 1 N l Y 3 R p b 2 4 x L 1 R D R U N f M T h f U U w g K D M p L 0 N o Y W 5 n Z W Q g V H l w Z S 5 7 Q 2 9 s d W 1 u O S w 4 f S Z x d W 9 0 O y w m c X V v d D t T Z W N 0 a W 9 u M S 9 U Q 0 V D X z E 4 X 1 F M I C g z K S 9 D a G F u Z 2 V k I F R 5 c G U u e 0 N v b H V t b j E w L D l 9 J n F 1 b 3 Q 7 L C Z x d W 9 0 O 1 N l Y 3 R p b 2 4 x L 1 R D R U N f M T h f U U w g K D M p L 0 N o Y W 5 n Z W Q g V H l w Z S 5 7 Q 2 9 s d W 1 u M T E s M T B 9 J n F 1 b 3 Q 7 L C Z x d W 9 0 O 1 N l Y 3 R p b 2 4 x L 1 R D R U N f M T h f U U w g K D M p L 0 N o Y W 5 n Z W Q g V H l w Z S 5 7 Q 2 9 s d W 1 u M T I s M T F 9 J n F 1 b 3 Q 7 L C Z x d W 9 0 O 1 N l Y 3 R p b 2 4 x L 1 R D R U N f M T h f U U w g K D M p L 0 N o Y W 5 n Z W Q g V H l w Z S 5 7 Q 2 9 s d W 1 u M T M s M T J 9 J n F 1 b 3 Q 7 L C Z x d W 9 0 O 1 N l Y 3 R p b 2 4 x L 1 R D R U N f M T h f U U w g K D M p L 0 N o Y W 5 n Z W Q g V H l w Z S 5 7 Q 2 9 s d W 1 u M T Q s M T N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Q 0 V D X z E 4 X 1 F M J T I w K D M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D R U N f M T h f U U w l M j A o M y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O C U y M F F M X 2 N y b 3 N z d G F i b G U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x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N S 0 y M F Q x N D o z O D o x O S 4 3 N T M 5 N j Y w W i I g L z 4 8 R W 5 0 c n k g V H l w Z T 0 i R m l s b E N v b H V t b l R 5 c G V z I i B W Y W x 1 Z T 0 i c 0 F 3 W U R C U V V G Q l F N R k J n W U d C Z 1 l H Q m d Z R 0 J n W T 0 i I C 8 + P E V u d H J 5 I F R 5 c G U 9 I k Z p b G x D b 2 x 1 b W 5 O Y W 1 l c y I g V m F s d W U 9 I n N b J n F 1 b 3 Q 7 T i Z x d W 9 0 O y w m c X V v d D t F b m d p b m U m c X V v d D s s J n F 1 b 3 Q 7 U n R u Z y Z x d W 9 0 O y w m c X V v d D t D b 2 x 1 b W 4 x J n F 1 b 3 Q 7 L C Z x d W 9 0 O 1 B 0 c y Z x d W 9 0 O y w m c X V v d D t H b S Z x d W 9 0 O y w m c X V v d D t T Q i Z x d W 9 0 O y w m c X V v d D t Y J n F 1 b 3 Q 7 L C Z x d W 9 0 O 0 V s b y Z x d W 9 0 O y w m c X V v d D t Q Z X J m J n F 1 b 3 Q 7 L C Z x d W 9 0 O 0 N v J n F 1 b 3 Q 7 L C Z x d W 9 0 O 0 F z J n F 1 b 3 Q 7 L C Z x d W 9 0 O 0 1 v J n F 1 b 3 Q 7 L C Z x d W 9 0 O 0 N l J n F 1 b 3 Q 7 L C Z x d W 9 0 O 0 N o J n F 1 b 3 Q 7 L C Z x d W 9 0 O 0 Z h J n F 1 b 3 Q 7 L C Z x d W 9 0 O 0 N t J n F 1 b 3 Q 7 L C Z x d W 9 0 O 1 R 1 J n F 1 b 3 Q 7 L C Z x d W 9 0 O 0 J h J n F 1 b 3 Q 7 L C Z x d W 9 0 O 1 d l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j A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z E 4 I F F M X 2 N y b 3 N z d G F i b G U v Q 2 h h b m d l Z C B U e X B l L n t O L D B 9 J n F 1 b 3 Q 7 L C Z x d W 9 0 O 1 N l Y 3 R p b 2 4 x L z E 4 I F F M X 2 N y b 3 N z d G F i b G U v Q 2 h h b m d l Z C B U e X B l L n t F b m d p b m U s M X 0 m c X V v d D s s J n F 1 b 3 Q 7 U 2 V j d G l v b j E v M T g g U U x f Y 3 J v c 3 N 0 Y W J s Z S 9 D a G F u Z 2 V k I F R 5 c G U u e 1 J 0 b m c s M n 0 m c X V v d D s s J n F 1 b 3 Q 7 U 2 V j d G l v b j E v M T g g U U x f Y 3 J v c 3 N 0 Y W J s Z S 9 D a G F u Z 2 V k I F R 5 c G U u e y w z f S Z x d W 9 0 O y w m c X V v d D t T Z W N 0 a W 9 u M S 8 x O C B R T F 9 j c m 9 z c 3 R h Y m x l L 0 N o Y W 5 n Z W Q g V H l w Z S 5 7 U H R z L D R 9 J n F 1 b 3 Q 7 L C Z x d W 9 0 O 1 N l Y 3 R p b 2 4 x L z E 4 I F F M X 2 N y b 3 N z d G F i b G U v Q 2 h h b m d l Z C B U e X B l L n t H b S w 1 f S Z x d W 9 0 O y w m c X V v d D t T Z W N 0 a W 9 u M S 8 x O C B R T F 9 j c m 9 z c 3 R h Y m x l L 0 N o Y W 5 n Z W Q g V H l w Z S 5 7 U 0 I s N n 0 m c X V v d D s s J n F 1 b 3 Q 7 U 2 V j d G l v b j E v M T g g U U x f Y 3 J v c 3 N 0 Y W J s Z S 9 D a G F u Z 2 V k I F R 5 c G U u e 1 g s N 3 0 m c X V v d D s s J n F 1 b 3 Q 7 U 2 V j d G l v b j E v M T g g U U x f Y 3 J v c 3 N 0 Y W J s Z S 9 D a G F u Z 2 V k I F R 5 c G U u e 0 V s b y w 4 f S Z x d W 9 0 O y w m c X V v d D t T Z W N 0 a W 9 u M S 8 x O C B R T F 9 j c m 9 z c 3 R h Y m x l L 0 N o Y W 5 n Z W Q g V H l w Z S 5 7 U G V y Z i w 5 f S Z x d W 9 0 O y w m c X V v d D t T Z W N 0 a W 9 u M S 8 x O C B R T F 9 j c m 9 z c 3 R h Y m x l L 0 N o Y W 5 n Z W Q g V H l w Z S 5 7 Q 2 8 s M T B 9 J n F 1 b 3 Q 7 L C Z x d W 9 0 O 1 N l Y 3 R p b 2 4 x L z E 4 I F F M X 2 N y b 3 N z d G F i b G U v Q 2 h h b m d l Z C B U e X B l L n t B c y w x M X 0 m c X V v d D s s J n F 1 b 3 Q 7 U 2 V j d G l v b j E v M T g g U U x f Y 3 J v c 3 N 0 Y W J s Z S 9 D a G F u Z 2 V k I F R 5 c G U u e 0 1 v L D E y f S Z x d W 9 0 O y w m c X V v d D t T Z W N 0 a W 9 u M S 8 x O C B R T F 9 j c m 9 z c 3 R h Y m x l L 0 N o Y W 5 n Z W Q g V H l w Z S 5 7 Q 2 U s M T N 9 J n F 1 b 3 Q 7 L C Z x d W 9 0 O 1 N l Y 3 R p b 2 4 x L z E 4 I F F M X 2 N y b 3 N z d G F i b G U v Q 2 h h b m d l Z C B U e X B l L n t D a C w x N H 0 m c X V v d D s s J n F 1 b 3 Q 7 U 2 V j d G l v b j E v M T g g U U x f Y 3 J v c 3 N 0 Y W J s Z S 9 D a G F u Z 2 V k I F R 5 c G U u e 0 Z h L D E 1 f S Z x d W 9 0 O y w m c X V v d D t T Z W N 0 a W 9 u M S 8 x O C B R T F 9 j c m 9 z c 3 R h Y m x l L 0 N o Y W 5 n Z W Q g V H l w Z S 5 7 Q 2 0 s M T Z 9 J n F 1 b 3 Q 7 L C Z x d W 9 0 O 1 N l Y 3 R p b 2 4 x L z E 4 I F F M X 2 N y b 3 N z d G F i b G U v Q 2 h h b m d l Z C B U e X B l L n t U d S w x N 3 0 m c X V v d D s s J n F 1 b 3 Q 7 U 2 V j d G l v b j E v M T g g U U x f Y 3 J v c 3 N 0 Y W J s Z S 9 D a G F u Z 2 V k I F R 5 c G U u e 0 J h L D E 4 f S Z x d W 9 0 O y w m c X V v d D t T Z W N 0 a W 9 u M S 8 x O C B R T F 9 j c m 9 z c 3 R h Y m x l L 0 N o Y W 5 n Z W Q g V H l w Z S 5 7 V 2 U s M T l 9 J n F 1 b 3 Q 7 X S w m c X V v d D t D b 2 x 1 b W 5 D b 3 V u d C Z x d W 9 0 O z o y M C w m c X V v d D t L Z X l D b 2 x 1 b W 5 O Y W 1 l c y Z x d W 9 0 O z p b X S w m c X V v d D t D b 2 x 1 b W 5 J Z G V u d G l 0 a W V z J n F 1 b 3 Q 7 O l s m c X V v d D t T Z W N 0 a W 9 u M S 8 x O C B R T F 9 j c m 9 z c 3 R h Y m x l L 0 N o Y W 5 n Z W Q g V H l w Z S 5 7 T i w w f S Z x d W 9 0 O y w m c X V v d D t T Z W N 0 a W 9 u M S 8 x O C B R T F 9 j c m 9 z c 3 R h Y m x l L 0 N o Y W 5 n Z W Q g V H l w Z S 5 7 R W 5 n a W 5 l L D F 9 J n F 1 b 3 Q 7 L C Z x d W 9 0 O 1 N l Y 3 R p b 2 4 x L z E 4 I F F M X 2 N y b 3 N z d G F i b G U v Q 2 h h b m d l Z C B U e X B l L n t S d G 5 n L D J 9 J n F 1 b 3 Q 7 L C Z x d W 9 0 O 1 N l Y 3 R p b 2 4 x L z E 4 I F F M X 2 N y b 3 N z d G F i b G U v Q 2 h h b m d l Z C B U e X B l L n s s M 3 0 m c X V v d D s s J n F 1 b 3 Q 7 U 2 V j d G l v b j E v M T g g U U x f Y 3 J v c 3 N 0 Y W J s Z S 9 D a G F u Z 2 V k I F R 5 c G U u e 1 B 0 c y w 0 f S Z x d W 9 0 O y w m c X V v d D t T Z W N 0 a W 9 u M S 8 x O C B R T F 9 j c m 9 z c 3 R h Y m x l L 0 N o Y W 5 n Z W Q g V H l w Z S 5 7 R 2 0 s N X 0 m c X V v d D s s J n F 1 b 3 Q 7 U 2 V j d G l v b j E v M T g g U U x f Y 3 J v c 3 N 0 Y W J s Z S 9 D a G F u Z 2 V k I F R 5 c G U u e 1 N C L D Z 9 J n F 1 b 3 Q 7 L C Z x d W 9 0 O 1 N l Y 3 R p b 2 4 x L z E 4 I F F M X 2 N y b 3 N z d G F i b G U v Q 2 h h b m d l Z C B U e X B l L n t Y L D d 9 J n F 1 b 3 Q 7 L C Z x d W 9 0 O 1 N l Y 3 R p b 2 4 x L z E 4 I F F M X 2 N y b 3 N z d G F i b G U v Q 2 h h b m d l Z C B U e X B l L n t F b G 8 s O H 0 m c X V v d D s s J n F 1 b 3 Q 7 U 2 V j d G l v b j E v M T g g U U x f Y 3 J v c 3 N 0 Y W J s Z S 9 D a G F u Z 2 V k I F R 5 c G U u e 1 B l c m Y s O X 0 m c X V v d D s s J n F 1 b 3 Q 7 U 2 V j d G l v b j E v M T g g U U x f Y 3 J v c 3 N 0 Y W J s Z S 9 D a G F u Z 2 V k I F R 5 c G U u e 0 N v L D E w f S Z x d W 9 0 O y w m c X V v d D t T Z W N 0 a W 9 u M S 8 x O C B R T F 9 j c m 9 z c 3 R h Y m x l L 0 N o Y W 5 n Z W Q g V H l w Z S 5 7 Q X M s M T F 9 J n F 1 b 3 Q 7 L C Z x d W 9 0 O 1 N l Y 3 R p b 2 4 x L z E 4 I F F M X 2 N y b 3 N z d G F i b G U v Q 2 h h b m d l Z C B U e X B l L n t N b y w x M n 0 m c X V v d D s s J n F 1 b 3 Q 7 U 2 V j d G l v b j E v M T g g U U x f Y 3 J v c 3 N 0 Y W J s Z S 9 D a G F u Z 2 V k I F R 5 c G U u e 0 N l L D E z f S Z x d W 9 0 O y w m c X V v d D t T Z W N 0 a W 9 u M S 8 x O C B R T F 9 j c m 9 z c 3 R h Y m x l L 0 N o Y W 5 n Z W Q g V H l w Z S 5 7 Q 2 g s M T R 9 J n F 1 b 3 Q 7 L C Z x d W 9 0 O 1 N l Y 3 R p b 2 4 x L z E 4 I F F M X 2 N y b 3 N z d G F i b G U v Q 2 h h b m d l Z C B U e X B l L n t G Y S w x N X 0 m c X V v d D s s J n F 1 b 3 Q 7 U 2 V j d G l v b j E v M T g g U U x f Y 3 J v c 3 N 0 Y W J s Z S 9 D a G F u Z 2 V k I F R 5 c G U u e 0 N t L D E 2 f S Z x d W 9 0 O y w m c X V v d D t T Z W N 0 a W 9 u M S 8 x O C B R T F 9 j c m 9 z c 3 R h Y m x l L 0 N o Y W 5 n Z W Q g V H l w Z S 5 7 V H U s M T d 9 J n F 1 b 3 Q 7 L C Z x d W 9 0 O 1 N l Y 3 R p b 2 4 x L z E 4 I F F M X 2 N y b 3 N z d G F i b G U v Q 2 h h b m d l Z C B U e X B l L n t C Y S w x O H 0 m c X V v d D s s J n F 1 b 3 Q 7 U 2 V j d G l v b j E v M T g g U U x f Y 3 J v c 3 N 0 Y W J s Z S 9 D a G F u Z 2 V k I F R 5 c G U u e 1 d l L D E 5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M T g l M j B R T F 9 j c m 9 z c 3 R h Y m x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4 J T I w U U x f Y 3 J v c 3 N 0 Y W J s Z S 9 Q c m 9 t b 3 R l Z C U y M E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O C U y M F F M X 2 N y b 3 N z d G F i b G U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O C U y M E w z X 2 N y b 3 N z d G F i b G U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x M i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N S 0 y M F Q x N D o 1 N D o z N y 4 w O D U 3 O D Y w W i I g L z 4 8 R W 5 0 c n k g V H l w Z T 0 i R m l s b E N v b H V t b l R 5 c G V z I i B W Y W x 1 Z T 0 i c 0 J n P T 0 i I C 8 + P E V u d H J 5 I F R 5 c G U 9 I k Z p b G x D b 2 x 1 b W 5 O Y W 1 l c y I g V m F s d W U 9 I n N b J n F 1 b 3 Q 7 Q 2 9 s d W 1 u M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z E 4 I E w z X 2 N y b 3 N z d G F i b G U v U 2 9 1 c m N l L n t D b 2 x 1 b W 4 x L D B 9 J n F 1 b 3 Q 7 X S w m c X V v d D t D b 2 x 1 b W 5 D b 3 V u d C Z x d W 9 0 O z o x L C Z x d W 9 0 O 0 t l e U N v b H V t b k 5 h b W V z J n F 1 b 3 Q 7 O l t d L C Z x d W 9 0 O 0 N v b H V t b k l k Z W 5 0 a X R p Z X M m c X V v d D s 6 W y Z x d W 9 0 O 1 N l Y 3 R p b 2 4 x L z E 4 I E w z X 2 N y b 3 N z d G F i b G U v U 2 9 1 c m N l L n t D b 2 x 1 b W 4 x L D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x O C U y M E w z X 2 N y b 3 N z d G F i b G U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g l M j B M M l 9 j c m 9 z c 3 R h Y m x l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T I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D U t M j B U M T c 6 M T I 6 M z A u N D M w M z Q y M 1 o i I C 8 + P E V u d H J 5 I F R 5 c G U 9 I k Z p b G x D b 2 x 1 b W 5 U e X B l c y I g V m F s d W U 9 I n N C Z z 0 9 I i A v P j x F b n R y e S B U e X B l P S J G a W x s Q 2 9 s d W 1 u T m F t Z X M i I F Z h b H V l P S J z W y Z x d W 9 0 O 0 N v b H V t b j E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8 x O C B M M l 9 j c m 9 z c 3 R h Y m x l L 1 N v d X J j Z S 5 7 Q 2 9 s d W 1 u M S w w f S Z x d W 9 0 O 1 0 s J n F 1 b 3 Q 7 Q 2 9 s d W 1 u Q 2 9 1 b n Q m c X V v d D s 6 M S w m c X V v d D t L Z X l D b 2 x 1 b W 5 O Y W 1 l c y Z x d W 9 0 O z p b X S w m c X V v d D t D b 2 x 1 b W 5 J Z G V u d G l 0 a W V z J n F 1 b 3 Q 7 O l s m c X V v d D t T Z W N 0 a W 9 u M S 8 x O C B M M l 9 j c m 9 z c 3 R h Y m x l L 1 N v d X J j Z S 5 7 Q 2 9 s d W 1 u M S w w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M T g l M j B M M l 9 j c m 9 z c 3 R h Y m x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D R U N f M T h f M z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k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A 1 L T I 2 V D E 3 O j A 5 O j M 1 L j I 2 M j U 3 N D B a I i A v P j x F b n R y e S B U e X B l P S J G a W x s Q 2 9 s d W 1 u V H l w Z X M i I F Z h b H V l P S J z Q m d Z R 0 J n W U d C Z 1 l H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L C Z x d W 9 0 O 0 N v b H V t b j k m c X V v d D s s J n F 1 b 3 Q 7 Q 2 9 s d W 1 u M T A m c X V v d D s s J n F 1 b 3 Q 7 Q 2 9 s d W 1 u M T E m c X V v d D s s J n F 1 b 3 Q 7 Q 2 9 s d W 1 u M T I m c X V v d D s s J n F 1 b 3 Q 7 Q 2 9 s d W 1 u M T M m c X V v d D s s J n F 1 b 3 Q 7 Q 2 9 s d W 1 u M T Q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E N F Q 1 8 x O F 8 z L 0 N o Y W 5 n Z W Q g V H l w Z S 5 7 Q 2 9 s d W 1 u M S w w f S Z x d W 9 0 O y w m c X V v d D t T Z W N 0 a W 9 u M S 9 U Q 0 V D X z E 4 X z M v Q 2 h h b m d l Z C B U e X B l L n t D b 2 x 1 b W 4 y L D F 9 J n F 1 b 3 Q 7 L C Z x d W 9 0 O 1 N l Y 3 R p b 2 4 x L 1 R D R U N f M T h f M y 9 D a G F u Z 2 V k I F R 5 c G U u e 0 N v b H V t b j M s M n 0 m c X V v d D s s J n F 1 b 3 Q 7 U 2 V j d G l v b j E v V E N F Q 1 8 x O F 8 z L 0 N o Y W 5 n Z W Q g V H l w Z S 5 7 Q 2 9 s d W 1 u N C w z f S Z x d W 9 0 O y w m c X V v d D t T Z W N 0 a W 9 u M S 9 U Q 0 V D X z E 4 X z M v Q 2 h h b m d l Z C B U e X B l L n t D b 2 x 1 b W 4 1 L D R 9 J n F 1 b 3 Q 7 L C Z x d W 9 0 O 1 N l Y 3 R p b 2 4 x L 1 R D R U N f M T h f M y 9 D a G F u Z 2 V k I F R 5 c G U u e 0 N v b H V t b j Y s N X 0 m c X V v d D s s J n F 1 b 3 Q 7 U 2 V j d G l v b j E v V E N F Q 1 8 x O F 8 z L 0 N o Y W 5 n Z W Q g V H l w Z S 5 7 Q 2 9 s d W 1 u N y w 2 f S Z x d W 9 0 O y w m c X V v d D t T Z W N 0 a W 9 u M S 9 U Q 0 V D X z E 4 X z M v Q 2 h h b m d l Z C B U e X B l L n t D b 2 x 1 b W 4 4 L D d 9 J n F 1 b 3 Q 7 L C Z x d W 9 0 O 1 N l Y 3 R p b 2 4 x L 1 R D R U N f M T h f M y 9 D a G F u Z 2 V k I F R 5 c G U u e 0 N v b H V t b j k s O H 0 m c X V v d D s s J n F 1 b 3 Q 7 U 2 V j d G l v b j E v V E N F Q 1 8 x O F 8 z L 0 N o Y W 5 n Z W Q g V H l w Z S 5 7 Q 2 9 s d W 1 u M T A s O X 0 m c X V v d D s s J n F 1 b 3 Q 7 U 2 V j d G l v b j E v V E N F Q 1 8 x O F 8 z L 0 N o Y W 5 n Z W Q g V H l w Z S 5 7 Q 2 9 s d W 1 u M T E s M T B 9 J n F 1 b 3 Q 7 L C Z x d W 9 0 O 1 N l Y 3 R p b 2 4 x L 1 R D R U N f M T h f M y 9 D a G F u Z 2 V k I F R 5 c G U u e 0 N v b H V t b j E y L D E x f S Z x d W 9 0 O y w m c X V v d D t T Z W N 0 a W 9 u M S 9 U Q 0 V D X z E 4 X z M v Q 2 h h b m d l Z C B U e X B l L n t D b 2 x 1 b W 4 x M y w x M n 0 m c X V v d D s s J n F 1 b 3 Q 7 U 2 V j d G l v b j E v V E N F Q 1 8 x O F 8 z L 0 N o Y W 5 n Z W Q g V H l w Z S 5 7 Q 2 9 s d W 1 u M T Q s M T N 9 J n F 1 b 3 Q 7 X S w m c X V v d D t D b 2 x 1 b W 5 D b 3 V u d C Z x d W 9 0 O z o x N C w m c X V v d D t L Z X l D b 2 x 1 b W 5 O Y W 1 l c y Z x d W 9 0 O z p b X S w m c X V v d D t D b 2 x 1 b W 5 J Z G V u d G l 0 a W V z J n F 1 b 3 Q 7 O l s m c X V v d D t T Z W N 0 a W 9 u M S 9 U Q 0 V D X z E 4 X z M v Q 2 h h b m d l Z C B U e X B l L n t D b 2 x 1 b W 4 x L D B 9 J n F 1 b 3 Q 7 L C Z x d W 9 0 O 1 N l Y 3 R p b 2 4 x L 1 R D R U N f M T h f M y 9 D a G F u Z 2 V k I F R 5 c G U u e 0 N v b H V t b j I s M X 0 m c X V v d D s s J n F 1 b 3 Q 7 U 2 V j d G l v b j E v V E N F Q 1 8 x O F 8 z L 0 N o Y W 5 n Z W Q g V H l w Z S 5 7 Q 2 9 s d W 1 u M y w y f S Z x d W 9 0 O y w m c X V v d D t T Z W N 0 a W 9 u M S 9 U Q 0 V D X z E 4 X z M v Q 2 h h b m d l Z C B U e X B l L n t D b 2 x 1 b W 4 0 L D N 9 J n F 1 b 3 Q 7 L C Z x d W 9 0 O 1 N l Y 3 R p b 2 4 x L 1 R D R U N f M T h f M y 9 D a G F u Z 2 V k I F R 5 c G U u e 0 N v b H V t b j U s N H 0 m c X V v d D s s J n F 1 b 3 Q 7 U 2 V j d G l v b j E v V E N F Q 1 8 x O F 8 z L 0 N o Y W 5 n Z W Q g V H l w Z S 5 7 Q 2 9 s d W 1 u N i w 1 f S Z x d W 9 0 O y w m c X V v d D t T Z W N 0 a W 9 u M S 9 U Q 0 V D X z E 4 X z M v Q 2 h h b m d l Z C B U e X B l L n t D b 2 x 1 b W 4 3 L D Z 9 J n F 1 b 3 Q 7 L C Z x d W 9 0 O 1 N l Y 3 R p b 2 4 x L 1 R D R U N f M T h f M y 9 D a G F u Z 2 V k I F R 5 c G U u e 0 N v b H V t b j g s N 3 0 m c X V v d D s s J n F 1 b 3 Q 7 U 2 V j d G l v b j E v V E N F Q 1 8 x O F 8 z L 0 N o Y W 5 n Z W Q g V H l w Z S 5 7 Q 2 9 s d W 1 u O S w 4 f S Z x d W 9 0 O y w m c X V v d D t T Z W N 0 a W 9 u M S 9 U Q 0 V D X z E 4 X z M v Q 2 h h b m d l Z C B U e X B l L n t D b 2 x 1 b W 4 x M C w 5 f S Z x d W 9 0 O y w m c X V v d D t T Z W N 0 a W 9 u M S 9 U Q 0 V D X z E 4 X z M v Q 2 h h b m d l Z C B U e X B l L n t D b 2 x 1 b W 4 x M S w x M H 0 m c X V v d D s s J n F 1 b 3 Q 7 U 2 V j d G l v b j E v V E N F Q 1 8 x O F 8 z L 0 N o Y W 5 n Z W Q g V H l w Z S 5 7 Q 2 9 s d W 1 u M T I s M T F 9 J n F 1 b 3 Q 7 L C Z x d W 9 0 O 1 N l Y 3 R p b 2 4 x L 1 R D R U N f M T h f M y 9 D a G F u Z 2 V k I F R 5 c G U u e 0 N v b H V t b j E z L D E y f S Z x d W 9 0 O y w m c X V v d D t T Z W N 0 a W 9 u M S 9 U Q 0 V D X z E 4 X z M v Q 2 h h b m d l Z C B U e X B l L n t D b 2 x 1 b W 4 x N C w x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D R U N f M T h f M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Q 0 V D X z E 4 X z M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Q 0 V D X z E 4 X z E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5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N S 0 y N 1 Q x M T o z O T o 0 O C 4 3 O T U w O T k x W i I g L z 4 8 R W 5 0 c n k g V H l w Z T 0 i R m l s b E N v b H V t b l R 5 c G V z I i B W Y W x 1 Z T 0 i c 0 J n W U d C Z 1 l H Q m d Z R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y w m c X V v d D t D b 2 x 1 b W 4 2 J n F 1 b 3 Q 7 L C Z x d W 9 0 O 0 N v b H V t b j c m c X V v d D s s J n F 1 b 3 Q 7 Q 2 9 s d W 1 u O C Z x d W 9 0 O y w m c X V v d D t D b 2 x 1 b W 4 5 J n F 1 b 3 Q 7 L C Z x d W 9 0 O 0 N v b H V t b j E w J n F 1 b 3 Q 7 L C Z x d W 9 0 O 0 N v b H V t b j E x J n F 1 b 3 Q 7 L C Z x d W 9 0 O 0 N v b H V t b j E y J n F 1 b 3 Q 7 L C Z x d W 9 0 O 0 N v b H V t b j E z J n F 1 b 3 Q 7 L C Z x d W 9 0 O 0 N v b H V t b j E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T Q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D R U N f M T h f M S 9 D a G F u Z 2 V k I F R 5 c G U u e 0 N v b H V t b j E s M H 0 m c X V v d D s s J n F 1 b 3 Q 7 U 2 V j d G l v b j E v V E N F Q 1 8 x O F 8 x L 0 N o Y W 5 n Z W Q g V H l w Z S 5 7 Q 2 9 s d W 1 u M i w x f S Z x d W 9 0 O y w m c X V v d D t T Z W N 0 a W 9 u M S 9 U Q 0 V D X z E 4 X z E v Q 2 h h b m d l Z C B U e X B l L n t D b 2 x 1 b W 4 z L D J 9 J n F 1 b 3 Q 7 L C Z x d W 9 0 O 1 N l Y 3 R p b 2 4 x L 1 R D R U N f M T h f M S 9 D a G F u Z 2 V k I F R 5 c G U u e 0 N v b H V t b j Q s M 3 0 m c X V v d D s s J n F 1 b 3 Q 7 U 2 V j d G l v b j E v V E N F Q 1 8 x O F 8 x L 0 N o Y W 5 n Z W Q g V H l w Z S 5 7 Q 2 9 s d W 1 u N S w 0 f S Z x d W 9 0 O y w m c X V v d D t T Z W N 0 a W 9 u M S 9 U Q 0 V D X z E 4 X z E v Q 2 h h b m d l Z C B U e X B l L n t D b 2 x 1 b W 4 2 L D V 9 J n F 1 b 3 Q 7 L C Z x d W 9 0 O 1 N l Y 3 R p b 2 4 x L 1 R D R U N f M T h f M S 9 D a G F u Z 2 V k I F R 5 c G U u e 0 N v b H V t b j c s N n 0 m c X V v d D s s J n F 1 b 3 Q 7 U 2 V j d G l v b j E v V E N F Q 1 8 x O F 8 x L 0 N o Y W 5 n Z W Q g V H l w Z S 5 7 Q 2 9 s d W 1 u O C w 3 f S Z x d W 9 0 O y w m c X V v d D t T Z W N 0 a W 9 u M S 9 U Q 0 V D X z E 4 X z E v Q 2 h h b m d l Z C B U e X B l L n t D b 2 x 1 b W 4 5 L D h 9 J n F 1 b 3 Q 7 L C Z x d W 9 0 O 1 N l Y 3 R p b 2 4 x L 1 R D R U N f M T h f M S 9 D a G F u Z 2 V k I F R 5 c G U u e 0 N v b H V t b j E w L D l 9 J n F 1 b 3 Q 7 L C Z x d W 9 0 O 1 N l Y 3 R p b 2 4 x L 1 R D R U N f M T h f M S 9 D a G F u Z 2 V k I F R 5 c G U u e 0 N v b H V t b j E x L D E w f S Z x d W 9 0 O y w m c X V v d D t T Z W N 0 a W 9 u M S 9 U Q 0 V D X z E 4 X z E v Q 2 h h b m d l Z C B U e X B l L n t D b 2 x 1 b W 4 x M i w x M X 0 m c X V v d D s s J n F 1 b 3 Q 7 U 2 V j d G l v b j E v V E N F Q 1 8 x O F 8 x L 0 N o Y W 5 n Z W Q g V H l w Z S 5 7 Q 2 9 s d W 1 u M T M s M T J 9 J n F 1 b 3 Q 7 L C Z x d W 9 0 O 1 N l Y 3 R p b 2 4 x L 1 R D R U N f M T h f M S 9 D a G F u Z 2 V k I F R 5 c G U u e 0 N v b H V t b j E 0 L D E z f S Z x d W 9 0 O 1 0 s J n F 1 b 3 Q 7 Q 2 9 s d W 1 u Q 2 9 1 b n Q m c X V v d D s 6 M T Q s J n F 1 b 3 Q 7 S 2 V 5 Q 2 9 s d W 1 u T m F t Z X M m c X V v d D s 6 W 1 0 s J n F 1 b 3 Q 7 Q 2 9 s d W 1 u S W R l b n R p d G l l c y Z x d W 9 0 O z p b J n F 1 b 3 Q 7 U 2 V j d G l v b j E v V E N F Q 1 8 x O F 8 x L 0 N o Y W 5 n Z W Q g V H l w Z S 5 7 Q 2 9 s d W 1 u M S w w f S Z x d W 9 0 O y w m c X V v d D t T Z W N 0 a W 9 u M S 9 U Q 0 V D X z E 4 X z E v Q 2 h h b m d l Z C B U e X B l L n t D b 2 x 1 b W 4 y L D F 9 J n F 1 b 3 Q 7 L C Z x d W 9 0 O 1 N l Y 3 R p b 2 4 x L 1 R D R U N f M T h f M S 9 D a G F u Z 2 V k I F R 5 c G U u e 0 N v b H V t b j M s M n 0 m c X V v d D s s J n F 1 b 3 Q 7 U 2 V j d G l v b j E v V E N F Q 1 8 x O F 8 x L 0 N o Y W 5 n Z W Q g V H l w Z S 5 7 Q 2 9 s d W 1 u N C w z f S Z x d W 9 0 O y w m c X V v d D t T Z W N 0 a W 9 u M S 9 U Q 0 V D X z E 4 X z E v Q 2 h h b m d l Z C B U e X B l L n t D b 2 x 1 b W 4 1 L D R 9 J n F 1 b 3 Q 7 L C Z x d W 9 0 O 1 N l Y 3 R p b 2 4 x L 1 R D R U N f M T h f M S 9 D a G F u Z 2 V k I F R 5 c G U u e 0 N v b H V t b j Y s N X 0 m c X V v d D s s J n F 1 b 3 Q 7 U 2 V j d G l v b j E v V E N F Q 1 8 x O F 8 x L 0 N o Y W 5 n Z W Q g V H l w Z S 5 7 Q 2 9 s d W 1 u N y w 2 f S Z x d W 9 0 O y w m c X V v d D t T Z W N 0 a W 9 u M S 9 U Q 0 V D X z E 4 X z E v Q 2 h h b m d l Z C B U e X B l L n t D b 2 x 1 b W 4 4 L D d 9 J n F 1 b 3 Q 7 L C Z x d W 9 0 O 1 N l Y 3 R p b 2 4 x L 1 R D R U N f M T h f M S 9 D a G F u Z 2 V k I F R 5 c G U u e 0 N v b H V t b j k s O H 0 m c X V v d D s s J n F 1 b 3 Q 7 U 2 V j d G l v b j E v V E N F Q 1 8 x O F 8 x L 0 N o Y W 5 n Z W Q g V H l w Z S 5 7 Q 2 9 s d W 1 u M T A s O X 0 m c X V v d D s s J n F 1 b 3 Q 7 U 2 V j d G l v b j E v V E N F Q 1 8 x O F 8 x L 0 N o Y W 5 n Z W Q g V H l w Z S 5 7 Q 2 9 s d W 1 u M T E s M T B 9 J n F 1 b 3 Q 7 L C Z x d W 9 0 O 1 N l Y 3 R p b 2 4 x L 1 R D R U N f M T h f M S 9 D a G F u Z 2 V k I F R 5 c G U u e 0 N v b H V t b j E y L D E x f S Z x d W 9 0 O y w m c X V v d D t T Z W N 0 a W 9 u M S 9 U Q 0 V D X z E 4 X z E v Q 2 h h b m d l Z C B U e X B l L n t D b 2 x 1 b W 4 x M y w x M n 0 m c X V v d D s s J n F 1 b 3 Q 7 U 2 V j d G l v b j E v V E N F Q 1 8 x O F 8 x L 0 N o Y W 5 n Z W Q g V H l w Z S 5 7 Q 2 9 s d W 1 u M T Q s M T N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Q 0 V D X z E 4 X z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E N F Q 1 8 x O F 8 x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g l M j B E U F 9 j c m 9 z c 3 R h Y m x l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O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N i 0 x N V Q x M j o x M D o z N y 4 2 N T k y N T Q 1 W i I g L z 4 8 R W 5 0 c n k g V H l w Z T 0 i R m l s b E N v b H V t b l R 5 c G V z I i B W Y W x 1 Z T 0 i c 0 J n V U d C Z 1 l H Q m d Z R 0 J n P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L C Z x d W 9 0 O 0 N v b H V t b j k m c X V v d D s s J n F 1 b 3 Q 7 Q 2 9 s d W 1 u M T A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M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M T g g R F B f Y 3 J v c 3 N 0 Y W J s Z S 9 D a G F u Z 2 V k I F R 5 c G U u e 0 N v b H V t b j E s M H 0 m c X V v d D s s J n F 1 b 3 Q 7 U 2 V j d G l v b j E v M T g g R F B f Y 3 J v c 3 N 0 Y W J s Z S 9 D a G F u Z 2 V k I F R 5 c G U u e 0 N v b H V t b j I s M X 0 m c X V v d D s s J n F 1 b 3 Q 7 U 2 V j d G l v b j E v M T g g R F B f Y 3 J v c 3 N 0 Y W J s Z S 9 D a G F u Z 2 V k I F R 5 c G U u e 0 N v b H V t b j M s M n 0 m c X V v d D s s J n F 1 b 3 Q 7 U 2 V j d G l v b j E v M T g g R F B f Y 3 J v c 3 N 0 Y W J s Z S 9 D a G F u Z 2 V k I F R 5 c G U u e 0 N v b H V t b j Q s M 3 0 m c X V v d D s s J n F 1 b 3 Q 7 U 2 V j d G l v b j E v M T g g R F B f Y 3 J v c 3 N 0 Y W J s Z S 9 D a G F u Z 2 V k I F R 5 c G U u e 0 N v b H V t b j U s N H 0 m c X V v d D s s J n F 1 b 3 Q 7 U 2 V j d G l v b j E v M T g g R F B f Y 3 J v c 3 N 0 Y W J s Z S 9 D a G F u Z 2 V k I F R 5 c G U u e 0 N v b H V t b j Y s N X 0 m c X V v d D s s J n F 1 b 3 Q 7 U 2 V j d G l v b j E v M T g g R F B f Y 3 J v c 3 N 0 Y W J s Z S 9 D a G F u Z 2 V k I F R 5 c G U u e 0 N v b H V t b j c s N n 0 m c X V v d D s s J n F 1 b 3 Q 7 U 2 V j d G l v b j E v M T g g R F B f Y 3 J v c 3 N 0 Y W J s Z S 9 D a G F u Z 2 V k I F R 5 c G U u e 0 N v b H V t b j g s N 3 0 m c X V v d D s s J n F 1 b 3 Q 7 U 2 V j d G l v b j E v M T g g R F B f Y 3 J v c 3 N 0 Y W J s Z S 9 D a G F u Z 2 V k I F R 5 c G U u e 0 N v b H V t b j k s O H 0 m c X V v d D s s J n F 1 b 3 Q 7 U 2 V j d G l v b j E v M T g g R F B f Y 3 J v c 3 N 0 Y W J s Z S 9 D a G F u Z 2 V k I F R 5 c G U u e 0 N v b H V t b j E w L D l 9 J n F 1 b 3 Q 7 X S w m c X V v d D t D b 2 x 1 b W 5 D b 3 V u d C Z x d W 9 0 O z o x M C w m c X V v d D t L Z X l D b 2 x 1 b W 5 O Y W 1 l c y Z x d W 9 0 O z p b X S w m c X V v d D t D b 2 x 1 b W 5 J Z G V u d G l 0 a W V z J n F 1 b 3 Q 7 O l s m c X V v d D t T Z W N 0 a W 9 u M S 8 x O C B E U F 9 j c m 9 z c 3 R h Y m x l L 0 N o Y W 5 n Z W Q g V H l w Z S 5 7 Q 2 9 s d W 1 u M S w w f S Z x d W 9 0 O y w m c X V v d D t T Z W N 0 a W 9 u M S 8 x O C B E U F 9 j c m 9 z c 3 R h Y m x l L 0 N o Y W 5 n Z W Q g V H l w Z S 5 7 Q 2 9 s d W 1 u M i w x f S Z x d W 9 0 O y w m c X V v d D t T Z W N 0 a W 9 u M S 8 x O C B E U F 9 j c m 9 z c 3 R h Y m x l L 0 N o Y W 5 n Z W Q g V H l w Z S 5 7 Q 2 9 s d W 1 u M y w y f S Z x d W 9 0 O y w m c X V v d D t T Z W N 0 a W 9 u M S 8 x O C B E U F 9 j c m 9 z c 3 R h Y m x l L 0 N o Y W 5 n Z W Q g V H l w Z S 5 7 Q 2 9 s d W 1 u N C w z f S Z x d W 9 0 O y w m c X V v d D t T Z W N 0 a W 9 u M S 8 x O C B E U F 9 j c m 9 z c 3 R h Y m x l L 0 N o Y W 5 n Z W Q g V H l w Z S 5 7 Q 2 9 s d W 1 u N S w 0 f S Z x d W 9 0 O y w m c X V v d D t T Z W N 0 a W 9 u M S 8 x O C B E U F 9 j c m 9 z c 3 R h Y m x l L 0 N o Y W 5 n Z W Q g V H l w Z S 5 7 Q 2 9 s d W 1 u N i w 1 f S Z x d W 9 0 O y w m c X V v d D t T Z W N 0 a W 9 u M S 8 x O C B E U F 9 j c m 9 z c 3 R h Y m x l L 0 N o Y W 5 n Z W Q g V H l w Z S 5 7 Q 2 9 s d W 1 u N y w 2 f S Z x d W 9 0 O y w m c X V v d D t T Z W N 0 a W 9 u M S 8 x O C B E U F 9 j c m 9 z c 3 R h Y m x l L 0 N o Y W 5 n Z W Q g V H l w Z S 5 7 Q 2 9 s d W 1 u O C w 3 f S Z x d W 9 0 O y w m c X V v d D t T Z W N 0 a W 9 u M S 8 x O C B E U F 9 j c m 9 z c 3 R h Y m x l L 0 N o Y W 5 n Z W Q g V H l w Z S 5 7 Q 2 9 s d W 1 u O S w 4 f S Z x d W 9 0 O y w m c X V v d D t T Z W N 0 a W 9 u M S 8 x O C B E U F 9 j c m 9 z c 3 R h Y m x l L 0 N o Y W 5 n Z W Q g V H l w Z S 5 7 Q 2 9 s d W 1 u M T A s O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z E 4 J T I w R F B f Y 3 J v c 3 N 0 Y W J s Z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O C U y M E R Q X 2 N y b 3 N z d G F i b G U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O C U y M E R Q X 2 N y b 3 N z d G F i b G U l M j A o M i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4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A 2 L T E 1 V D E y O j E y O j M w L j g 5 M T k 1 O D d a I i A v P j x F b n R y e S B U e X B l P S J G a W x s Q 2 9 s d W 1 u V H l w Z X M i I F Z h b H V l P S J z Q X d Z R k J n W U d C Z 1 l H Q m d Z R y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y w m c X V v d D t D b 2 x 1 b W 4 3 J n F 1 b 3 Q 7 L C Z x d W 9 0 O 0 N v b H V t b j g m c X V v d D s s J n F 1 b 3 Q 7 Q 2 9 s d W 1 u O S Z x d W 9 0 O y w m c X V v d D t D b 2 x 1 b W 4 x M C Z x d W 9 0 O y w m c X V v d D t D b 2 x 1 b W 4 x M S Z x d W 9 0 O y w m c X V v d D t D b 2 x 1 b W 4 x M i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y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8 x O C B E U F 9 j c m 9 z c 3 R h Y m x l I C g y K S 9 D a G F u Z 2 V k I F R 5 c G U u e 0 N v b H V t b j E s M H 0 m c X V v d D s s J n F 1 b 3 Q 7 U 2 V j d G l v b j E v M T g g R F B f Y 3 J v c 3 N 0 Y W J s Z S A o M i k v Q 2 h h b m d l Z C B U e X B l L n t D b 2 x 1 b W 4 y L D F 9 J n F 1 b 3 Q 7 L C Z x d W 9 0 O 1 N l Y 3 R p b 2 4 x L z E 4 I E R Q X 2 N y b 3 N z d G F i b G U g K D I p L 0 N o Y W 5 n Z W Q g V H l w Z S 5 7 Q 2 9 s d W 1 u M y w y f S Z x d W 9 0 O y w m c X V v d D t T Z W N 0 a W 9 u M S 8 x O C B E U F 9 j c m 9 z c 3 R h Y m x l I C g y K S 9 D a G F u Z 2 V k I F R 5 c G U u e 0 N v b H V t b j Q s M 3 0 m c X V v d D s s J n F 1 b 3 Q 7 U 2 V j d G l v b j E v M T g g R F B f Y 3 J v c 3 N 0 Y W J s Z S A o M i k v Q 2 h h b m d l Z C B U e X B l L n t D b 2 x 1 b W 4 1 L D R 9 J n F 1 b 3 Q 7 L C Z x d W 9 0 O 1 N l Y 3 R p b 2 4 x L z E 4 I E R Q X 2 N y b 3 N z d G F i b G U g K D I p L 0 N o Y W 5 n Z W Q g V H l w Z S 5 7 Q 2 9 s d W 1 u N i w 1 f S Z x d W 9 0 O y w m c X V v d D t T Z W N 0 a W 9 u M S 8 x O C B E U F 9 j c m 9 z c 3 R h Y m x l I C g y K S 9 D a G F u Z 2 V k I F R 5 c G U u e 0 N v b H V t b j c s N n 0 m c X V v d D s s J n F 1 b 3 Q 7 U 2 V j d G l v b j E v M T g g R F B f Y 3 J v c 3 N 0 Y W J s Z S A o M i k v Q 2 h h b m d l Z C B U e X B l L n t D b 2 x 1 b W 4 4 L D d 9 J n F 1 b 3 Q 7 L C Z x d W 9 0 O 1 N l Y 3 R p b 2 4 x L z E 4 I E R Q X 2 N y b 3 N z d G F i b G U g K D I p L 0 N o Y W 5 n Z W Q g V H l w Z S 5 7 Q 2 9 s d W 1 u O S w 4 f S Z x d W 9 0 O y w m c X V v d D t T Z W N 0 a W 9 u M S 8 x O C B E U F 9 j c m 9 z c 3 R h Y m x l I C g y K S 9 D a G F u Z 2 V k I F R 5 c G U u e 0 N v b H V t b j E w L D l 9 J n F 1 b 3 Q 7 L C Z x d W 9 0 O 1 N l Y 3 R p b 2 4 x L z E 4 I E R Q X 2 N y b 3 N z d G F i b G U g K D I p L 0 N o Y W 5 n Z W Q g V H l w Z S 5 7 Q 2 9 s d W 1 u M T E s M T B 9 J n F 1 b 3 Q 7 L C Z x d W 9 0 O 1 N l Y 3 R p b 2 4 x L z E 4 I E R Q X 2 N y b 3 N z d G F i b G U g K D I p L 0 N o Y W 5 n Z W Q g V H l w Z S 5 7 Q 2 9 s d W 1 u M T I s M T F 9 J n F 1 b 3 Q 7 X S w m c X V v d D t D b 2 x 1 b W 5 D b 3 V u d C Z x d W 9 0 O z o x M i w m c X V v d D t L Z X l D b 2 x 1 b W 5 O Y W 1 l c y Z x d W 9 0 O z p b X S w m c X V v d D t D b 2 x 1 b W 5 J Z G V u d G l 0 a W V z J n F 1 b 3 Q 7 O l s m c X V v d D t T Z W N 0 a W 9 u M S 8 x O C B E U F 9 j c m 9 z c 3 R h Y m x l I C g y K S 9 D a G F u Z 2 V k I F R 5 c G U u e 0 N v b H V t b j E s M H 0 m c X V v d D s s J n F 1 b 3 Q 7 U 2 V j d G l v b j E v M T g g R F B f Y 3 J v c 3 N 0 Y W J s Z S A o M i k v Q 2 h h b m d l Z C B U e X B l L n t D b 2 x 1 b W 4 y L D F 9 J n F 1 b 3 Q 7 L C Z x d W 9 0 O 1 N l Y 3 R p b 2 4 x L z E 4 I E R Q X 2 N y b 3 N z d G F i b G U g K D I p L 0 N o Y W 5 n Z W Q g V H l w Z S 5 7 Q 2 9 s d W 1 u M y w y f S Z x d W 9 0 O y w m c X V v d D t T Z W N 0 a W 9 u M S 8 x O C B E U F 9 j c m 9 z c 3 R h Y m x l I C g y K S 9 D a G F u Z 2 V k I F R 5 c G U u e 0 N v b H V t b j Q s M 3 0 m c X V v d D s s J n F 1 b 3 Q 7 U 2 V j d G l v b j E v M T g g R F B f Y 3 J v c 3 N 0 Y W J s Z S A o M i k v Q 2 h h b m d l Z C B U e X B l L n t D b 2 x 1 b W 4 1 L D R 9 J n F 1 b 3 Q 7 L C Z x d W 9 0 O 1 N l Y 3 R p b 2 4 x L z E 4 I E R Q X 2 N y b 3 N z d G F i b G U g K D I p L 0 N o Y W 5 n Z W Q g V H l w Z S 5 7 Q 2 9 s d W 1 u N i w 1 f S Z x d W 9 0 O y w m c X V v d D t T Z W N 0 a W 9 u M S 8 x O C B E U F 9 j c m 9 z c 3 R h Y m x l I C g y K S 9 D a G F u Z 2 V k I F R 5 c G U u e 0 N v b H V t b j c s N n 0 m c X V v d D s s J n F 1 b 3 Q 7 U 2 V j d G l v b j E v M T g g R F B f Y 3 J v c 3 N 0 Y W J s Z S A o M i k v Q 2 h h b m d l Z C B U e X B l L n t D b 2 x 1 b W 4 4 L D d 9 J n F 1 b 3 Q 7 L C Z x d W 9 0 O 1 N l Y 3 R p b 2 4 x L z E 4 I E R Q X 2 N y b 3 N z d G F i b G U g K D I p L 0 N o Y W 5 n Z W Q g V H l w Z S 5 7 Q 2 9 s d W 1 u O S w 4 f S Z x d W 9 0 O y w m c X V v d D t T Z W N 0 a W 9 u M S 8 x O C B E U F 9 j c m 9 z c 3 R h Y m x l I C g y K S 9 D a G F u Z 2 V k I F R 5 c G U u e 0 N v b H V t b j E w L D l 9 J n F 1 b 3 Q 7 L C Z x d W 9 0 O 1 N l Y 3 R p b 2 4 x L z E 4 I E R Q X 2 N y b 3 N z d G F i b G U g K D I p L 0 N o Y W 5 n Z W Q g V H l w Z S 5 7 Q 2 9 s d W 1 u M T E s M T B 9 J n F 1 b 3 Q 7 L C Z x d W 9 0 O 1 N l Y 3 R p b 2 4 x L z E 4 I E R Q X 2 N y b 3 N z d G F i b G U g K D I p L 0 N o Y W 5 n Z W Q g V H l w Z S 5 7 Q 2 9 s d W 1 u M T I s M T F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x O C U y M E R Q X 2 N y b 3 N z d G F i b G U l M j A o M i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g l M j B E U F 9 j c m 9 z c 3 R h Y m x l J T I w K D I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E N F Q 1 8 x O C U y M F A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T Y 4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A 2 L T E 1 V D E 0 O j E 0 O j U x L j c 0 M z g 0 M T R a I i A v P j x F b n R y e S B U e X B l P S J G a W x s Q 2 9 s d W 1 u V H l w Z X M i I F Z h b H V l P S J z Q m d Z R 0 J n W U d C Z 1 l H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L C Z x d W 9 0 O 0 N v b H V t b j k m c X V v d D s s J n F 1 b 3 Q 7 Q 2 9 s d W 1 u M T A m c X V v d D s s J n F 1 b 3 Q 7 Q 2 9 s d W 1 u M T E m c X V v d D s s J n F 1 b 3 Q 7 Q 2 9 s d W 1 u M T I m c X V v d D s s J n F 1 b 3 Q 7 Q 2 9 s d W 1 u M T M m c X V v d D s s J n F 1 b 3 Q 7 Q 2 9 s d W 1 u M T Q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E N F Q 1 8 x O C B Q L 0 N o Y W 5 n Z W Q g V H l w Z S 5 7 Q 2 9 s d W 1 u M S w w f S Z x d W 9 0 O y w m c X V v d D t T Z W N 0 a W 9 u M S 9 U Q 0 V D X z E 4 I F A v Q 2 h h b m d l Z C B U e X B l L n t D b 2 x 1 b W 4 y L D F 9 J n F 1 b 3 Q 7 L C Z x d W 9 0 O 1 N l Y 3 R p b 2 4 x L 1 R D R U N f M T g g U C 9 D a G F u Z 2 V k I F R 5 c G U u e 0 N v b H V t b j M s M n 0 m c X V v d D s s J n F 1 b 3 Q 7 U 2 V j d G l v b j E v V E N F Q 1 8 x O C B Q L 0 N o Y W 5 n Z W Q g V H l w Z S 5 7 Q 2 9 s d W 1 u N C w z f S Z x d W 9 0 O y w m c X V v d D t T Z W N 0 a W 9 u M S 9 U Q 0 V D X z E 4 I F A v Q 2 h h b m d l Z C B U e X B l L n t D b 2 x 1 b W 4 1 L D R 9 J n F 1 b 3 Q 7 L C Z x d W 9 0 O 1 N l Y 3 R p b 2 4 x L 1 R D R U N f M T g g U C 9 D a G F u Z 2 V k I F R 5 c G U u e 0 N v b H V t b j Y s N X 0 m c X V v d D s s J n F 1 b 3 Q 7 U 2 V j d G l v b j E v V E N F Q 1 8 x O C B Q L 0 N o Y W 5 n Z W Q g V H l w Z S 5 7 Q 2 9 s d W 1 u N y w 2 f S Z x d W 9 0 O y w m c X V v d D t T Z W N 0 a W 9 u M S 9 U Q 0 V D X z E 4 I F A v Q 2 h h b m d l Z C B U e X B l L n t D b 2 x 1 b W 4 4 L D d 9 J n F 1 b 3 Q 7 L C Z x d W 9 0 O 1 N l Y 3 R p b 2 4 x L 1 R D R U N f M T g g U C 9 D a G F u Z 2 V k I F R 5 c G U u e 0 N v b H V t b j k s O H 0 m c X V v d D s s J n F 1 b 3 Q 7 U 2 V j d G l v b j E v V E N F Q 1 8 x O C B Q L 0 N o Y W 5 n Z W Q g V H l w Z S 5 7 Q 2 9 s d W 1 u M T A s O X 0 m c X V v d D s s J n F 1 b 3 Q 7 U 2 V j d G l v b j E v V E N F Q 1 8 x O C B Q L 0 N o Y W 5 n Z W Q g V H l w Z S 5 7 Q 2 9 s d W 1 u M T E s M T B 9 J n F 1 b 3 Q 7 L C Z x d W 9 0 O 1 N l Y 3 R p b 2 4 x L 1 R D R U N f M T g g U C 9 D a G F u Z 2 V k I F R 5 c G U u e 0 N v b H V t b j E y L D E x f S Z x d W 9 0 O y w m c X V v d D t T Z W N 0 a W 9 u M S 9 U Q 0 V D X z E 4 I F A v Q 2 h h b m d l Z C B U e X B l L n t D b 2 x 1 b W 4 x M y w x M n 0 m c X V v d D s s J n F 1 b 3 Q 7 U 2 V j d G l v b j E v V E N F Q 1 8 x O C B Q L 0 N o Y W 5 n Z W Q g V H l w Z S 5 7 Q 2 9 s d W 1 u M T Q s M T N 9 J n F 1 b 3 Q 7 X S w m c X V v d D t D b 2 x 1 b W 5 D b 3 V u d C Z x d W 9 0 O z o x N C w m c X V v d D t L Z X l D b 2 x 1 b W 5 O Y W 1 l c y Z x d W 9 0 O z p b X S w m c X V v d D t D b 2 x 1 b W 5 J Z G V u d G l 0 a W V z J n F 1 b 3 Q 7 O l s m c X V v d D t T Z W N 0 a W 9 u M S 9 U Q 0 V D X z E 4 I F A v Q 2 h h b m d l Z C B U e X B l L n t D b 2 x 1 b W 4 x L D B 9 J n F 1 b 3 Q 7 L C Z x d W 9 0 O 1 N l Y 3 R p b 2 4 x L 1 R D R U N f M T g g U C 9 D a G F u Z 2 V k I F R 5 c G U u e 0 N v b H V t b j I s M X 0 m c X V v d D s s J n F 1 b 3 Q 7 U 2 V j d G l v b j E v V E N F Q 1 8 x O C B Q L 0 N o Y W 5 n Z W Q g V H l w Z S 5 7 Q 2 9 s d W 1 u M y w y f S Z x d W 9 0 O y w m c X V v d D t T Z W N 0 a W 9 u M S 9 U Q 0 V D X z E 4 I F A v Q 2 h h b m d l Z C B U e X B l L n t D b 2 x 1 b W 4 0 L D N 9 J n F 1 b 3 Q 7 L C Z x d W 9 0 O 1 N l Y 3 R p b 2 4 x L 1 R D R U N f M T g g U C 9 D a G F u Z 2 V k I F R 5 c G U u e 0 N v b H V t b j U s N H 0 m c X V v d D s s J n F 1 b 3 Q 7 U 2 V j d G l v b j E v V E N F Q 1 8 x O C B Q L 0 N o Y W 5 n Z W Q g V H l w Z S 5 7 Q 2 9 s d W 1 u N i w 1 f S Z x d W 9 0 O y w m c X V v d D t T Z W N 0 a W 9 u M S 9 U Q 0 V D X z E 4 I F A v Q 2 h h b m d l Z C B U e X B l L n t D b 2 x 1 b W 4 3 L D Z 9 J n F 1 b 3 Q 7 L C Z x d W 9 0 O 1 N l Y 3 R p b 2 4 x L 1 R D R U N f M T g g U C 9 D a G F u Z 2 V k I F R 5 c G U u e 0 N v b H V t b j g s N 3 0 m c X V v d D s s J n F 1 b 3 Q 7 U 2 V j d G l v b j E v V E N F Q 1 8 x O C B Q L 0 N o Y W 5 n Z W Q g V H l w Z S 5 7 Q 2 9 s d W 1 u O S w 4 f S Z x d W 9 0 O y w m c X V v d D t T Z W N 0 a W 9 u M S 9 U Q 0 V D X z E 4 I F A v Q 2 h h b m d l Z C B U e X B l L n t D b 2 x 1 b W 4 x M C w 5 f S Z x d W 9 0 O y w m c X V v d D t T Z W N 0 a W 9 u M S 9 U Q 0 V D X z E 4 I F A v Q 2 h h b m d l Z C B U e X B l L n t D b 2 x 1 b W 4 x M S w x M H 0 m c X V v d D s s J n F 1 b 3 Q 7 U 2 V j d G l v b j E v V E N F Q 1 8 x O C B Q L 0 N o Y W 5 n Z W Q g V H l w Z S 5 7 Q 2 9 s d W 1 u M T I s M T F 9 J n F 1 b 3 Q 7 L C Z x d W 9 0 O 1 N l Y 3 R p b 2 4 x L 1 R D R U N f M T g g U C 9 D a G F u Z 2 V k I F R 5 c G U u e 0 N v b H V t b j E z L D E y f S Z x d W 9 0 O y w m c X V v d D t T Z W N 0 a W 9 u M S 9 U Q 0 V D X z E 4 I F A v Q 2 h h b m d l Z C B U e X B l L n t D b 2 x 1 b W 4 x N C w x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D R U N f M T g l M j B Q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D R U N f M T g l M j B Q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E N F Q 1 8 x O F 9 T d W Z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D I 0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A 3 L T A z V D E 1 O j I x O j I x L j U 0 M D Y z N T V a I i A v P j x F b n R y e S B U e X B l P S J G a W x s Q 2 9 s d W 1 u V H l w Z X M i I F Z h b H V l P S J z Q m c 9 P S I g L z 4 8 R W 5 0 c n k g V H l w Z T 0 i R m l s b E N v b H V t b k 5 h b W V z I i B W Y W x 1 Z T 0 i c 1 s m c X V v d D t D b 2 x 1 b W 4 x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E N F Q 1 8 x O F 9 T d W Z p L 1 N v d X J j Z S 5 7 Q 2 9 s d W 1 u M S w w f S Z x d W 9 0 O 1 0 s J n F 1 b 3 Q 7 Q 2 9 s d W 1 u Q 2 9 1 b n Q m c X V v d D s 6 M S w m c X V v d D t L Z X l D b 2 x 1 b W 5 O Y W 1 l c y Z x d W 9 0 O z p b X S w m c X V v d D t D b 2 x 1 b W 5 J Z G V u d G l 0 a W V z J n F 1 b 3 Q 7 O l s m c X V v d D t T Z W N 0 a W 9 u M S 9 U Q 0 V D X z E 4 X 1 N 1 Z m k v U 2 9 1 c m N l L n t D b 2 x 1 b W 4 x L D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Q 0 V D X z E 4 X 1 N 1 Z m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E N F Q 1 8 x O F 9 T d W Z p J T I w K D I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T A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A 3 L T A 0 V D A 0 O j Q z O j E 2 L j c y N T U 4 M j J a I i A v P j x F b n R y e S B U e X B l P S J G a W x s Q 2 9 s d W 1 u V H l w Z X M i I F Z h b H V l P S J z Q m d Z R 0 J n W U d C Z 1 l H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L C Z x d W 9 0 O 0 N v b H V t b j k m c X V v d D s s J n F 1 b 3 Q 7 Q 2 9 s d W 1 u M T A m c X V v d D s s J n F 1 b 3 Q 7 Q 2 9 s d W 1 u M T E m c X V v d D s s J n F 1 b 3 Q 7 Q 2 9 s d W 1 u M T I m c X V v d D s s J n F 1 b 3 Q 7 Q 2 9 s d W 1 u M T M m c X V v d D s s J n F 1 b 3 Q 7 Q 2 9 s d W 1 u M T Q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E N F Q 1 8 x O F 9 T d W Z p I C g y K S 9 D a G F u Z 2 V k I F R 5 c G U u e 0 N v b H V t b j E s M H 0 m c X V v d D s s J n F 1 b 3 Q 7 U 2 V j d G l v b j E v V E N F Q 1 8 x O F 9 T d W Z p I C g y K S 9 D a G F u Z 2 V k I F R 5 c G U u e 0 N v b H V t b j I s M X 0 m c X V v d D s s J n F 1 b 3 Q 7 U 2 V j d G l v b j E v V E N F Q 1 8 x O F 9 T d W Z p I C g y K S 9 D a G F u Z 2 V k I F R 5 c G U u e 0 N v b H V t b j M s M n 0 m c X V v d D s s J n F 1 b 3 Q 7 U 2 V j d G l v b j E v V E N F Q 1 8 x O F 9 T d W Z p I C g y K S 9 D a G F u Z 2 V k I F R 5 c G U u e 0 N v b H V t b j Q s M 3 0 m c X V v d D s s J n F 1 b 3 Q 7 U 2 V j d G l v b j E v V E N F Q 1 8 x O F 9 T d W Z p I C g y K S 9 D a G F u Z 2 V k I F R 5 c G U u e 0 N v b H V t b j U s N H 0 m c X V v d D s s J n F 1 b 3 Q 7 U 2 V j d G l v b j E v V E N F Q 1 8 x O F 9 T d W Z p I C g y K S 9 D a G F u Z 2 V k I F R 5 c G U u e 0 N v b H V t b j Y s N X 0 m c X V v d D s s J n F 1 b 3 Q 7 U 2 V j d G l v b j E v V E N F Q 1 8 x O F 9 T d W Z p I C g y K S 9 D a G F u Z 2 V k I F R 5 c G U u e 0 N v b H V t b j c s N n 0 m c X V v d D s s J n F 1 b 3 Q 7 U 2 V j d G l v b j E v V E N F Q 1 8 x O F 9 T d W Z p I C g y K S 9 D a G F u Z 2 V k I F R 5 c G U u e 0 N v b H V t b j g s N 3 0 m c X V v d D s s J n F 1 b 3 Q 7 U 2 V j d G l v b j E v V E N F Q 1 8 x O F 9 T d W Z p I C g y K S 9 D a G F u Z 2 V k I F R 5 c G U u e 0 N v b H V t b j k s O H 0 m c X V v d D s s J n F 1 b 3 Q 7 U 2 V j d G l v b j E v V E N F Q 1 8 x O F 9 T d W Z p I C g y K S 9 D a G F u Z 2 V k I F R 5 c G U u e 0 N v b H V t b j E w L D l 9 J n F 1 b 3 Q 7 L C Z x d W 9 0 O 1 N l Y 3 R p b 2 4 x L 1 R D R U N f M T h f U 3 V m a S A o M i k v Q 2 h h b m d l Z C B U e X B l L n t D b 2 x 1 b W 4 x M S w x M H 0 m c X V v d D s s J n F 1 b 3 Q 7 U 2 V j d G l v b j E v V E N F Q 1 8 x O F 9 T d W Z p I C g y K S 9 D a G F u Z 2 V k I F R 5 c G U u e 0 N v b H V t b j E y L D E x f S Z x d W 9 0 O y w m c X V v d D t T Z W N 0 a W 9 u M S 9 U Q 0 V D X z E 4 X 1 N 1 Z m k g K D I p L 0 N o Y W 5 n Z W Q g V H l w Z S 5 7 Q 2 9 s d W 1 u M T M s M T J 9 J n F 1 b 3 Q 7 L C Z x d W 9 0 O 1 N l Y 3 R p b 2 4 x L 1 R D R U N f M T h f U 3 V m a S A o M i k v Q 2 h h b m d l Z C B U e X B l L n t D b 2 x 1 b W 4 x N C w x M 3 0 m c X V v d D t d L C Z x d W 9 0 O 0 N v b H V t b k N v d W 5 0 J n F 1 b 3 Q 7 O j E 0 L C Z x d W 9 0 O 0 t l e U N v b H V t b k 5 h b W V z J n F 1 b 3 Q 7 O l t d L C Z x d W 9 0 O 0 N v b H V t b k l k Z W 5 0 a X R p Z X M m c X V v d D s 6 W y Z x d W 9 0 O 1 N l Y 3 R p b 2 4 x L 1 R D R U N f M T h f U 3 V m a S A o M i k v Q 2 h h b m d l Z C B U e X B l L n t D b 2 x 1 b W 4 x L D B 9 J n F 1 b 3 Q 7 L C Z x d W 9 0 O 1 N l Y 3 R p b 2 4 x L 1 R D R U N f M T h f U 3 V m a S A o M i k v Q 2 h h b m d l Z C B U e X B l L n t D b 2 x 1 b W 4 y L D F 9 J n F 1 b 3 Q 7 L C Z x d W 9 0 O 1 N l Y 3 R p b 2 4 x L 1 R D R U N f M T h f U 3 V m a S A o M i k v Q 2 h h b m d l Z C B U e X B l L n t D b 2 x 1 b W 4 z L D J 9 J n F 1 b 3 Q 7 L C Z x d W 9 0 O 1 N l Y 3 R p b 2 4 x L 1 R D R U N f M T h f U 3 V m a S A o M i k v Q 2 h h b m d l Z C B U e X B l L n t D b 2 x 1 b W 4 0 L D N 9 J n F 1 b 3 Q 7 L C Z x d W 9 0 O 1 N l Y 3 R p b 2 4 x L 1 R D R U N f M T h f U 3 V m a S A o M i k v Q 2 h h b m d l Z C B U e X B l L n t D b 2 x 1 b W 4 1 L D R 9 J n F 1 b 3 Q 7 L C Z x d W 9 0 O 1 N l Y 3 R p b 2 4 x L 1 R D R U N f M T h f U 3 V m a S A o M i k v Q 2 h h b m d l Z C B U e X B l L n t D b 2 x 1 b W 4 2 L D V 9 J n F 1 b 3 Q 7 L C Z x d W 9 0 O 1 N l Y 3 R p b 2 4 x L 1 R D R U N f M T h f U 3 V m a S A o M i k v Q 2 h h b m d l Z C B U e X B l L n t D b 2 x 1 b W 4 3 L D Z 9 J n F 1 b 3 Q 7 L C Z x d W 9 0 O 1 N l Y 3 R p b 2 4 x L 1 R D R U N f M T h f U 3 V m a S A o M i k v Q 2 h h b m d l Z C B U e X B l L n t D b 2 x 1 b W 4 4 L D d 9 J n F 1 b 3 Q 7 L C Z x d W 9 0 O 1 N l Y 3 R p b 2 4 x L 1 R D R U N f M T h f U 3 V m a S A o M i k v Q 2 h h b m d l Z C B U e X B l L n t D b 2 x 1 b W 4 5 L D h 9 J n F 1 b 3 Q 7 L C Z x d W 9 0 O 1 N l Y 3 R p b 2 4 x L 1 R D R U N f M T h f U 3 V m a S A o M i k v Q 2 h h b m d l Z C B U e X B l L n t D b 2 x 1 b W 4 x M C w 5 f S Z x d W 9 0 O y w m c X V v d D t T Z W N 0 a W 9 u M S 9 U Q 0 V D X z E 4 X 1 N 1 Z m k g K D I p L 0 N o Y W 5 n Z W Q g V H l w Z S 5 7 Q 2 9 s d W 1 u M T E s M T B 9 J n F 1 b 3 Q 7 L C Z x d W 9 0 O 1 N l Y 3 R p b 2 4 x L 1 R D R U N f M T h f U 3 V m a S A o M i k v Q 2 h h b m d l Z C B U e X B l L n t D b 2 x 1 b W 4 x M i w x M X 0 m c X V v d D s s J n F 1 b 3 Q 7 U 2 V j d G l v b j E v V E N F Q 1 8 x O F 9 T d W Z p I C g y K S 9 D a G F u Z 2 V k I F R 5 c G U u e 0 N v b H V t b j E z L D E y f S Z x d W 9 0 O y w m c X V v d D t T Z W N 0 a W 9 u M S 9 U Q 0 V D X z E 4 X 1 N 1 Z m k g K D I p L 0 N o Y W 5 n Z W Q g V H l w Z S 5 7 Q 2 9 s d W 1 u M T Q s M T N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Q 0 V D X z E 4 X 1 N 1 Z m k l M j A o M i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E N F Q 1 8 x O F 9 T d W Z p J T I w K D I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k l M j B R T F 9 j c m 9 z c 3 R h Y m x l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z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A 4 L T E z V D E w O j A 1 O j U 2 L j A x M D k y M j J a I i A v P j x F b n R y e S B U e X B l P S J G a W x s Q 2 9 s d W 1 u V H l w Z X M i I F Z h b H V l P S J z Q X d Z R E J R T U Z B d 0 1 G Q m d Z R 0 J n W U d C Z 1 l H Q m d Z R y I g L z 4 8 R W 5 0 c n k g V H l w Z T 0 i R m l s b E N v b H V t b k 5 h b W V z I i B W Y W x 1 Z T 0 i c 1 s m c X V v d D s g T i B F b m d p b m U g I C A g I C A g I C A g I C A g I C A g I C A g I C A g I C A g I C A g I C A g I F J 0 b m c g I F B 0 c y B H b S A g I C A g U 0 I g W C A g R W x v I F B l c m Y g U 2 w g U m 8 g Q 2 8 g T W 8 g Q 2 g g Q 2 U g R m E g V 2 U g Q X M g V H U g Q m E g Q T A m c X V v d D s s J n F 1 b 3 Q 7 Q 2 9 s d W 1 u M S Z x d W 9 0 O y w m c X V v d D t f M S Z x d W 9 0 O y w m c X V v d D t f M i Z x d W 9 0 O y w m c X V v d D t f M y Z x d W 9 0 O y w m c X V v d D t f N C Z x d W 9 0 O y w m c X V v d D t f N S Z x d W 9 0 O y w m c X V v d D t f N i Z x d W 9 0 O y w m c X V v d D t f N y Z x d W 9 0 O y w m c X V v d D t f O C Z x d W 9 0 O y w m c X V v d D t f O S Z x d W 9 0 O y w m c X V v d D t f M T A m c X V v d D s s J n F 1 b 3 Q 7 X z E x J n F 1 b 3 Q 7 L C Z x d W 9 0 O 1 8 x M i Z x d W 9 0 O y w m c X V v d D t f M T M m c X V v d D s s J n F 1 b 3 Q 7 X z E 0 J n F 1 b 3 Q 7 L C Z x d W 9 0 O 1 8 x N S Z x d W 9 0 O y w m c X V v d D t f M T Y m c X V v d D s s J n F 1 b 3 Q 7 X z E 3 J n F 1 b 3 Q 7 L C Z x d W 9 0 O 1 8 x O C Z x d W 9 0 O y w m c X V v d D t f M T k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y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M T k g U U x f Y 3 J v c 3 N 0 Y W J s Z S 9 D a G F u Z 2 V k I F R 5 c G U u e y B O I E V u Z 2 l u Z S A g I C A g I C A g I C A g I C A g I C A g I C A g I C A g I C A g I C A g I C A g U n R u Z y A g U H R z I E d t I C A g I C B T Q i B Y I C B F b G 8 g U G V y Z i B T b C B S b y B D b y B N b y B D a C B D Z S B G Y S B X Z S B B c y B U d S B C Y S B B M C w w f S Z x d W 9 0 O y w m c X V v d D t T Z W N 0 a W 9 u M S 8 x O S B R T F 9 j c m 9 z c 3 R h Y m x l L 0 N o Y W 5 n Z W Q g V H l w Z S 5 7 L D F 9 J n F 1 b 3 Q 7 L C Z x d W 9 0 O 1 N l Y 3 R p b 2 4 x L z E 5 I F F M X 2 N y b 3 N z d G F i b G U v Q 2 h h b m d l Z C B U e X B l L n t f M S w y f S Z x d W 9 0 O y w m c X V v d D t T Z W N 0 a W 9 u M S 8 x O S B R T F 9 j c m 9 z c 3 R h Y m x l L 0 N o Y W 5 n Z W Q g V H l w Z S 5 7 X z I s M 3 0 m c X V v d D s s J n F 1 b 3 Q 7 U 2 V j d G l v b j E v M T k g U U x f Y 3 J v c 3 N 0 Y W J s Z S 9 D a G F u Z 2 V k I F R 5 c G U u e 1 8 z L D R 9 J n F 1 b 3 Q 7 L C Z x d W 9 0 O 1 N l Y 3 R p b 2 4 x L z E 5 I F F M X 2 N y b 3 N z d G F i b G U v Q 2 h h b m d l Z C B U e X B l L n t f N C w 1 f S Z x d W 9 0 O y w m c X V v d D t T Z W N 0 a W 9 u M S 8 x O S B R T F 9 j c m 9 z c 3 R h Y m x l L 0 N o Y W 5 n Z W Q g V H l w Z S 5 7 X z U s N n 0 m c X V v d D s s J n F 1 b 3 Q 7 U 2 V j d G l v b j E v M T k g U U x f Y 3 J v c 3 N 0 Y W J s Z S 9 D a G F u Z 2 V k I F R 5 c G U u e 1 8 2 L D d 9 J n F 1 b 3 Q 7 L C Z x d W 9 0 O 1 N l Y 3 R p b 2 4 x L z E 5 I F F M X 2 N y b 3 N z d G F i b G U v Q 2 h h b m d l Z C B U e X B l L n t f N y w 4 f S Z x d W 9 0 O y w m c X V v d D t T Z W N 0 a W 9 u M S 8 x O S B R T F 9 j c m 9 z c 3 R h Y m x l L 0 N o Y W 5 n Z W Q g V H l w Z S 5 7 X z g s O X 0 m c X V v d D s s J n F 1 b 3 Q 7 U 2 V j d G l v b j E v M T k g U U x f Y 3 J v c 3 N 0 Y W J s Z S 9 D a G F u Z 2 V k I F R 5 c G U u e 1 8 5 L D E w f S Z x d W 9 0 O y w m c X V v d D t T Z W N 0 a W 9 u M S 8 x O S B R T F 9 j c m 9 z c 3 R h Y m x l L 0 N o Y W 5 n Z W Q g V H l w Z S 5 7 X z E w L D E x f S Z x d W 9 0 O y w m c X V v d D t T Z W N 0 a W 9 u M S 8 x O S B R T F 9 j c m 9 z c 3 R h Y m x l L 0 N o Y W 5 n Z W Q g V H l w Z S 5 7 X z E x L D E y f S Z x d W 9 0 O y w m c X V v d D t T Z W N 0 a W 9 u M S 8 x O S B R T F 9 j c m 9 z c 3 R h Y m x l L 0 N o Y W 5 n Z W Q g V H l w Z S 5 7 X z E y L D E z f S Z x d W 9 0 O y w m c X V v d D t T Z W N 0 a W 9 u M S 8 x O S B R T F 9 j c m 9 z c 3 R h Y m x l L 0 N o Y W 5 n Z W Q g V H l w Z S 5 7 X z E z L D E 0 f S Z x d W 9 0 O y w m c X V v d D t T Z W N 0 a W 9 u M S 8 x O S B R T F 9 j c m 9 z c 3 R h Y m x l L 0 N o Y W 5 n Z W Q g V H l w Z S 5 7 X z E 0 L D E 1 f S Z x d W 9 0 O y w m c X V v d D t T Z W N 0 a W 9 u M S 8 x O S B R T F 9 j c m 9 z c 3 R h Y m x l L 0 N o Y W 5 n Z W Q g V H l w Z S 5 7 X z E 1 L D E 2 f S Z x d W 9 0 O y w m c X V v d D t T Z W N 0 a W 9 u M S 8 x O S B R T F 9 j c m 9 z c 3 R h Y m x l L 0 N o Y W 5 n Z W Q g V H l w Z S 5 7 X z E 2 L D E 3 f S Z x d W 9 0 O y w m c X V v d D t T Z W N 0 a W 9 u M S 8 x O S B R T F 9 j c m 9 z c 3 R h Y m x l L 0 N o Y W 5 n Z W Q g V H l w Z S 5 7 X z E 3 L D E 4 f S Z x d W 9 0 O y w m c X V v d D t T Z W N 0 a W 9 u M S 8 x O S B R T F 9 j c m 9 z c 3 R h Y m x l L 0 N o Y W 5 n Z W Q g V H l w Z S 5 7 X z E 4 L D E 5 f S Z x d W 9 0 O y w m c X V v d D t T Z W N 0 a W 9 u M S 8 x O S B R T F 9 j c m 9 z c 3 R h Y m x l L 0 N o Y W 5 n Z W Q g V H l w Z S 5 7 X z E 5 L D I w f S Z x d W 9 0 O 1 0 s J n F 1 b 3 Q 7 Q 2 9 s d W 1 u Q 2 9 1 b n Q m c X V v d D s 6 M j E s J n F 1 b 3 Q 7 S 2 V 5 Q 2 9 s d W 1 u T m F t Z X M m c X V v d D s 6 W 1 0 s J n F 1 b 3 Q 7 Q 2 9 s d W 1 u S W R l b n R p d G l l c y Z x d W 9 0 O z p b J n F 1 b 3 Q 7 U 2 V j d G l v b j E v M T k g U U x f Y 3 J v c 3 N 0 Y W J s Z S 9 D a G F u Z 2 V k I F R 5 c G U u e y B O I E V u Z 2 l u Z S A g I C A g I C A g I C A g I C A g I C A g I C A g I C A g I C A g I C A g I C A g U n R u Z y A g U H R z I E d t I C A g I C B T Q i B Y I C B F b G 8 g U G V y Z i B T b C B S b y B D b y B N b y B D a C B D Z S B G Y S B X Z S B B c y B U d S B C Y S B B M C w w f S Z x d W 9 0 O y w m c X V v d D t T Z W N 0 a W 9 u M S 8 x O S B R T F 9 j c m 9 z c 3 R h Y m x l L 0 N o Y W 5 n Z W Q g V H l w Z S 5 7 L D F 9 J n F 1 b 3 Q 7 L C Z x d W 9 0 O 1 N l Y 3 R p b 2 4 x L z E 5 I F F M X 2 N y b 3 N z d G F i b G U v Q 2 h h b m d l Z C B U e X B l L n t f M S w y f S Z x d W 9 0 O y w m c X V v d D t T Z W N 0 a W 9 u M S 8 x O S B R T F 9 j c m 9 z c 3 R h Y m x l L 0 N o Y W 5 n Z W Q g V H l w Z S 5 7 X z I s M 3 0 m c X V v d D s s J n F 1 b 3 Q 7 U 2 V j d G l v b j E v M T k g U U x f Y 3 J v c 3 N 0 Y W J s Z S 9 D a G F u Z 2 V k I F R 5 c G U u e 1 8 z L D R 9 J n F 1 b 3 Q 7 L C Z x d W 9 0 O 1 N l Y 3 R p b 2 4 x L z E 5 I F F M X 2 N y b 3 N z d G F i b G U v Q 2 h h b m d l Z C B U e X B l L n t f N C w 1 f S Z x d W 9 0 O y w m c X V v d D t T Z W N 0 a W 9 u M S 8 x O S B R T F 9 j c m 9 z c 3 R h Y m x l L 0 N o Y W 5 n Z W Q g V H l w Z S 5 7 X z U s N n 0 m c X V v d D s s J n F 1 b 3 Q 7 U 2 V j d G l v b j E v M T k g U U x f Y 3 J v c 3 N 0 Y W J s Z S 9 D a G F u Z 2 V k I F R 5 c G U u e 1 8 2 L D d 9 J n F 1 b 3 Q 7 L C Z x d W 9 0 O 1 N l Y 3 R p b 2 4 x L z E 5 I F F M X 2 N y b 3 N z d G F i b G U v Q 2 h h b m d l Z C B U e X B l L n t f N y w 4 f S Z x d W 9 0 O y w m c X V v d D t T Z W N 0 a W 9 u M S 8 x O S B R T F 9 j c m 9 z c 3 R h Y m x l L 0 N o Y W 5 n Z W Q g V H l w Z S 5 7 X z g s O X 0 m c X V v d D s s J n F 1 b 3 Q 7 U 2 V j d G l v b j E v M T k g U U x f Y 3 J v c 3 N 0 Y W J s Z S 9 D a G F u Z 2 V k I F R 5 c G U u e 1 8 5 L D E w f S Z x d W 9 0 O y w m c X V v d D t T Z W N 0 a W 9 u M S 8 x O S B R T F 9 j c m 9 z c 3 R h Y m x l L 0 N o Y W 5 n Z W Q g V H l w Z S 5 7 X z E w L D E x f S Z x d W 9 0 O y w m c X V v d D t T Z W N 0 a W 9 u M S 8 x O S B R T F 9 j c m 9 z c 3 R h Y m x l L 0 N o Y W 5 n Z W Q g V H l w Z S 5 7 X z E x L D E y f S Z x d W 9 0 O y w m c X V v d D t T Z W N 0 a W 9 u M S 8 x O S B R T F 9 j c m 9 z c 3 R h Y m x l L 0 N o Y W 5 n Z W Q g V H l w Z S 5 7 X z E y L D E z f S Z x d W 9 0 O y w m c X V v d D t T Z W N 0 a W 9 u M S 8 x O S B R T F 9 j c m 9 z c 3 R h Y m x l L 0 N o Y W 5 n Z W Q g V H l w Z S 5 7 X z E z L D E 0 f S Z x d W 9 0 O y w m c X V v d D t T Z W N 0 a W 9 u M S 8 x O S B R T F 9 j c m 9 z c 3 R h Y m x l L 0 N o Y W 5 n Z W Q g V H l w Z S 5 7 X z E 0 L D E 1 f S Z x d W 9 0 O y w m c X V v d D t T Z W N 0 a W 9 u M S 8 x O S B R T F 9 j c m 9 z c 3 R h Y m x l L 0 N o Y W 5 n Z W Q g V H l w Z S 5 7 X z E 1 L D E 2 f S Z x d W 9 0 O y w m c X V v d D t T Z W N 0 a W 9 u M S 8 x O S B R T F 9 j c m 9 z c 3 R h Y m x l L 0 N o Y W 5 n Z W Q g V H l w Z S 5 7 X z E 2 L D E 3 f S Z x d W 9 0 O y w m c X V v d D t T Z W N 0 a W 9 u M S 8 x O S B R T F 9 j c m 9 z c 3 R h Y m x l L 0 N o Y W 5 n Z W Q g V H l w Z S 5 7 X z E 3 L D E 4 f S Z x d W 9 0 O y w m c X V v d D t T Z W N 0 a W 9 u M S 8 x O S B R T F 9 j c m 9 z c 3 R h Y m x l L 0 N o Y W 5 n Z W Q g V H l w Z S 5 7 X z E 4 L D E 5 f S Z x d W 9 0 O y w m c X V v d D t T Z W N 0 a W 9 u M S 8 x O S B R T F 9 j c m 9 z c 3 R h Y m x l L 0 N o Y W 5 n Z W Q g V H l w Z S 5 7 X z E 5 L D I w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M T k l M j B R T F 9 j c m 9 z c 3 R h Y m x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5 J T I w U U x f Y 3 J v c 3 N 0 Y W J s Z S 9 Q c m 9 t b 3 R l Z C U y M E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O S U y M F F M X 2 N y b 3 N z d G F i b G U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Q 0 V D M T l f T D M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5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O C 0 y N V Q x M z o 1 M T o y N S 4 5 O T Y 2 O T g z W i I g L z 4 8 R W 5 0 c n k g V H l w Z T 0 i R m l s b E N v b H V t b l R 5 c G V z I i B W Y W x 1 Z T 0 i c 0 J n W U d C Z 1 l L Q m d Z R y I g L z 4 8 R W 5 0 c n k g V H l w Z T 0 i R m l s b E N v b H V t b k 5 h b W V z I i B W Y W x 1 Z T 0 i c 1 s m c X V v d D t O c i A g I C A g I C A g I C A g I C A g I C A g I C A g I C A g I F d o a X R l I C A g I C A g I C A g J n F 1 b 3 Q 7 L C Z x d W 9 0 O 0 J s Y W N r I C A g I C A g I C A g I C A g I C A g I C A g I C A g I C A g J n F 1 b 3 Q 7 L C Z x d W 9 0 O 1 R l c m 1 p b m F 0 a W 9 u I C A g I C A g I E 1 v d i B X a G l 0 Z U V 2 I C Z x d W 9 0 O y w m c X V v d D t C b G F j a 0 V 2 I C Z x d W 9 0 O y w m c X V v d D t T d G F y d C A g I C A g I C A g I C A g I C A g I C A g I C Z x d W 9 0 O y w m c X V v d D t E d X J h d G l v b i A m c X V v d D s s J n F 1 b 3 Q 7 R U N P I C Z x d W 9 0 O y w m c X V v d D t G a W 5 h b E Z l b i A g I C A g I C A g I C A g I C A g I C A g I C A g I C A g I C A g I C A g I C A g I C A g I C A g I C A g I C A g I C A g I C A g I C A g I C A g I C A g I C A g J n F 1 b 3 Q 7 L C Z x d W 9 0 O 0 9 w Z W 5 p b m c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5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Q 0 V D M T l f T D M v Q 2 h h b m d l Z C B U e X B l L n t O c i A g I C A g I C A g I C A g I C A g I C A g I C A g I C A g I F d o a X R l I C A g I C A g I C A g L D B 9 J n F 1 b 3 Q 7 L C Z x d W 9 0 O 1 N l Y 3 R p b 2 4 x L 1 R D R U M x O V 9 M M y 9 D a G F u Z 2 V k I F R 5 c G U u e 0 J s Y W N r I C A g I C A g I C A g I C A g I C A g I C A g I C A g I C A g L D F 9 J n F 1 b 3 Q 7 L C Z x d W 9 0 O 1 N l Y 3 R p b 2 4 x L 1 R D R U M x O V 9 M M y 9 D a G F u Z 2 V k I F R 5 c G U u e 1 R l c m 1 p b m F 0 a W 9 u I C A g I C A g I E 1 v d i B X a G l 0 Z U V 2 I C w y f S Z x d W 9 0 O y w m c X V v d D t T Z W N 0 a W 9 u M S 9 U Q 0 V D M T l f T D M v Q 2 h h b m d l Z C B U e X B l L n t C b G F j a 0 V 2 I C w z f S Z x d W 9 0 O y w m c X V v d D t T Z W N 0 a W 9 u M S 9 U Q 0 V D M T l f T D M v Q 2 h h b m d l Z C B U e X B l L n t T d G F y d C A g I C A g I C A g I C A g I C A g I C A g I C w 0 f S Z x d W 9 0 O y w m c X V v d D t T Z W N 0 a W 9 u M S 9 U Q 0 V D M T l f T D M v Q 2 h h b m d l Z C B U e X B l L n t E d X J h d G l v b i A s N X 0 m c X V v d D s s J n F 1 b 3 Q 7 U 2 V j d G l v b j E v V E N F Q z E 5 X 0 w z L 0 N o Y W 5 n Z W Q g V H l w Z S 5 7 R U N P I C w 2 f S Z x d W 9 0 O y w m c X V v d D t T Z W N 0 a W 9 u M S 9 U Q 0 V D M T l f T D M v Q 2 h h b m d l Z C B U e X B l L n t G a W 5 h b E Z l b i A g I C A g I C A g I C A g I C A g I C A g I C A g I C A g I C A g I C A g I C A g I C A g I C A g I C A g I C A g I C A g I C A g I C A g I C A g I C A g I C A g L D d 9 J n F 1 b 3 Q 7 L C Z x d W 9 0 O 1 N l Y 3 R p b 2 4 x L 1 R D R U M x O V 9 M M y 9 D a G F u Z 2 V k I F R 5 c G U u e 0 9 w Z W 5 p b m c s O H 0 m c X V v d D t d L C Z x d W 9 0 O 0 N v b H V t b k N v d W 5 0 J n F 1 b 3 Q 7 O j k s J n F 1 b 3 Q 7 S 2 V 5 Q 2 9 s d W 1 u T m F t Z X M m c X V v d D s 6 W 1 0 s J n F 1 b 3 Q 7 Q 2 9 s d W 1 u S W R l b n R p d G l l c y Z x d W 9 0 O z p b J n F 1 b 3 Q 7 U 2 V j d G l v b j E v V E N F Q z E 5 X 0 w z L 0 N o Y W 5 n Z W Q g V H l w Z S 5 7 T n I g I C A g I C A g I C A g I C A g I C A g I C A g I C A g I C B X a G l 0 Z S A g I C A g I C A g I C w w f S Z x d W 9 0 O y w m c X V v d D t T Z W N 0 a W 9 u M S 9 U Q 0 V D M T l f T D M v Q 2 h h b m d l Z C B U e X B l L n t C b G F j a y A g I C A g I C A g I C A g I C A g I C A g I C A g I C A g I C w x f S Z x d W 9 0 O y w m c X V v d D t T Z W N 0 a W 9 u M S 9 U Q 0 V D M T l f T D M v Q 2 h h b m d l Z C B U e X B l L n t U Z X J t a W 5 h d G l v b i A g I C A g I C B N b 3 Y g V 2 h p d G V F d i A s M n 0 m c X V v d D s s J n F 1 b 3 Q 7 U 2 V j d G l v b j E v V E N F Q z E 5 X 0 w z L 0 N o Y W 5 n Z W Q g V H l w Z S 5 7 Q m x h Y 2 t F d i A s M 3 0 m c X V v d D s s J n F 1 b 3 Q 7 U 2 V j d G l v b j E v V E N F Q z E 5 X 0 w z L 0 N o Y W 5 n Z W Q g V H l w Z S 5 7 U 3 R h c n Q g I C A g I C A g I C A g I C A g I C A g I C A s N H 0 m c X V v d D s s J n F 1 b 3 Q 7 U 2 V j d G l v b j E v V E N F Q z E 5 X 0 w z L 0 N o Y W 5 n Z W Q g V H l w Z S 5 7 R H V y Y X R p b 2 4 g L D V 9 J n F 1 b 3 Q 7 L C Z x d W 9 0 O 1 N l Y 3 R p b 2 4 x L 1 R D R U M x O V 9 M M y 9 D a G F u Z 2 V k I F R 5 c G U u e 0 V D T y A s N n 0 m c X V v d D s s J n F 1 b 3 Q 7 U 2 V j d G l v b j E v V E N F Q z E 5 X 0 w z L 0 N o Y W 5 n Z W Q g V H l w Z S 5 7 R m l u Y W x G Z W 4 g I C A g I C A g I C A g I C A g I C A g I C A g I C A g I C A g I C A g I C A g I C A g I C A g I C A g I C A g I C A g I C A g I C A g I C A g I C A g I C A g I C w 3 f S Z x d W 9 0 O y w m c X V v d D t T Z W N 0 a W 9 u M S 9 U Q 0 V D M T l f T D M v Q 2 h h b m d l Z C B U e X B l L n t P c G V u a W 5 n L D h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Q 0 V D M T l f T D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E N F Q z E 5 X 0 w z L 1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D R U M x O V 9 M M y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B 6 o b Z e 3 v x o S 5 r X w W X 5 8 E A m A A A A A A I A A A A A A A N m A A D A A A A A E A A A A J 6 W R u V M 0 k R 5 Z M + c d r m U i 2 4 A A A A A B I A A A K A A A A A Q A A A A F w Y / G O o 2 1 k R y 7 W S g 0 T W 0 x V A A A A A b k 7 Y N U L W x Y o r b g 7 f c f 5 5 5 J R W m W L 6 M 2 h 2 Y D C e Z x l n x p 2 / D o k B D G C 9 Q x D B 7 B B Z s o I E 1 1 D w 3 M Y Y + p b 3 p 6 V a P V 4 j a N I r F 8 v A m A o 9 S s F x C l 5 G t + R Q A A A D U C E d n t 0 B o h x 1 8 K I b v 7 o 8 X Y g B Q b A = = < / D a t a M a s h u p > 
</file>

<file path=customXml/itemProps1.xml><?xml version="1.0" encoding="utf-8"?>
<ds:datastoreItem xmlns:ds="http://schemas.openxmlformats.org/officeDocument/2006/customXml" ds:itemID="{DD516D86-365C-41BA-A6C8-6A356851AA3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7</vt:i4>
      </vt:variant>
    </vt:vector>
  </HeadingPairs>
  <TitlesOfParts>
    <vt:vector size="18" baseType="lpstr">
      <vt:lpstr>0 TCEC19 Index</vt:lpstr>
      <vt:lpstr>1 TCEC19 Engines</vt:lpstr>
      <vt:lpstr>2 TCEC19 tiers' x-tables</vt:lpstr>
      <vt:lpstr>3 T19.QL results</vt:lpstr>
      <vt:lpstr>4 T19.L3 results</vt:lpstr>
      <vt:lpstr>5 T19.L2 results</vt:lpstr>
      <vt:lpstr>6 T19.L1 results</vt:lpstr>
      <vt:lpstr>7 T19.PD results</vt:lpstr>
      <vt:lpstr>8 T19.Sufi results</vt:lpstr>
      <vt:lpstr>9 T19 Generic Stats</vt:lpstr>
      <vt:lpstr>10 T19  Shortest-longest</vt:lpstr>
      <vt:lpstr>'2 TCEC19 tiers'' x-tables'!TCEC_19.1_crosstable</vt:lpstr>
      <vt:lpstr>'2 TCEC19 tiers'' x-tables'!TCEC_19.2_crosstable</vt:lpstr>
      <vt:lpstr>'5 T19.L2 results'!TCEC_19_L2</vt:lpstr>
      <vt:lpstr>'6 T19.L1 results'!TCEC19_L1</vt:lpstr>
      <vt:lpstr>'4 T19.L3 results'!TCEC19_L3</vt:lpstr>
      <vt:lpstr>'3 T19.QL results'!TCEC19_QL</vt:lpstr>
      <vt:lpstr>'8 T19.Sufi results'!TCEC19_SF</vt:lpstr>
    </vt:vector>
  </TitlesOfParts>
  <Company>University of Reading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 Department</dc:creator>
  <cp:lastModifiedBy>Guy Haworth</cp:lastModifiedBy>
  <cp:lastPrinted>2020-01-16T15:02:52Z</cp:lastPrinted>
  <dcterms:created xsi:type="dcterms:W3CDTF">2017-10-20T08:26:00Z</dcterms:created>
  <dcterms:modified xsi:type="dcterms:W3CDTF">2021-02-10T17:57:08Z</dcterms:modified>
</cp:coreProperties>
</file>