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km\ICGA\ICGA_Journal\000_Work in Progress\For ICGA_J 42.2-3\Stroehlein work\"/>
    </mc:Choice>
  </mc:AlternateContent>
  <xr:revisionPtr revIDLastSave="0" documentId="13_ncr:1_{8564051D-CBD8-4BBB-ADAC-B04001452EA6}" xr6:coauthVersionLast="46" xr6:coauthVersionMax="46" xr10:uidLastSave="{00000000-0000-0000-0000-000000000000}"/>
  <bookViews>
    <workbookView xWindow="-120" yWindow="-120" windowWidth="20730" windowHeight="11160" activeTab="2" xr2:uid="{4581DF7F-1C7B-4745-A8A0-8D099470525D}"/>
  </bookViews>
  <sheets>
    <sheet name="1 Endgame data" sheetId="8" r:id="rId1"/>
    <sheet name="2 The KRk a1-h8 positions" sheetId="9" r:id="rId2"/>
    <sheet name="YK maxDTC data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8" l="1"/>
  <c r="G23" i="8"/>
  <c r="H23" i="8" s="1"/>
  <c r="K22" i="8"/>
  <c r="G22" i="8"/>
  <c r="K21" i="8"/>
  <c r="G21" i="8"/>
  <c r="H21" i="8" s="1"/>
  <c r="K20" i="8"/>
  <c r="L20" i="8" s="1"/>
  <c r="H20" i="8"/>
  <c r="K19" i="8"/>
  <c r="H19" i="8"/>
  <c r="L22" i="8" l="1"/>
  <c r="H22" i="8"/>
  <c r="B12" i="9" l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G14" i="8" l="1"/>
  <c r="G12" i="8"/>
  <c r="H12" i="8" l="1"/>
  <c r="H9" i="8"/>
  <c r="K13" i="8"/>
  <c r="K14" i="8"/>
  <c r="K12" i="8"/>
  <c r="K11" i="8"/>
  <c r="L11" i="8" s="1"/>
  <c r="K9" i="8"/>
  <c r="H11" i="8"/>
  <c r="G13" i="8"/>
  <c r="H13" i="8" s="1"/>
  <c r="L13" i="8" l="1"/>
  <c r="H14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7A08C8-C91C-489E-BE23-E67286557AE8}" keepAlive="1" name="Query - icga_email" description="Connection to the 'icga_email' query in the workbook." type="5" refreshedVersion="6" background="1" saveData="1">
    <dbPr connection="Provider=Microsoft.Mashup.OleDb.1;Data Source=$Workbook$;Location=icga_email;Extended Properties=&quot;&quot;" command="SELECT * FROM [icga_email]"/>
  </connection>
</connections>
</file>

<file path=xl/sharedStrings.xml><?xml version="1.0" encoding="utf-8"?>
<sst xmlns="http://schemas.openxmlformats.org/spreadsheetml/2006/main" count="222" uniqueCount="101">
  <si>
    <t>#</t>
  </si>
  <si>
    <t>maxDTC</t>
  </si>
  <si>
    <t>KRk</t>
  </si>
  <si>
    <t>KQk</t>
  </si>
  <si>
    <t>KRkb</t>
  </si>
  <si>
    <t>KRkn</t>
  </si>
  <si>
    <t>KQkr</t>
  </si>
  <si>
    <t>End-</t>
  </si>
  <si>
    <t>game</t>
  </si>
  <si>
    <t xml:space="preserve">md = </t>
  </si>
  <si>
    <t>t/md</t>
  </si>
  <si>
    <t>secs.</t>
  </si>
  <si>
    <t>9m</t>
  </si>
  <si>
    <t>6.5m</t>
  </si>
  <si>
    <t>6h 30m</t>
  </si>
  <si>
    <t>14h 16m</t>
  </si>
  <si>
    <t>29h 9m</t>
  </si>
  <si>
    <t>no. pos.</t>
  </si>
  <si>
    <t>t/(md*p)</t>
  </si>
  <si>
    <t>=2^18/4</t>
  </si>
  <si>
    <t>=2^24/4</t>
  </si>
  <si>
    <t>formula</t>
  </si>
  <si>
    <t>Ka1Qb2/Ke6</t>
  </si>
  <si>
    <t>Ka4Rc3/Ka7Ba6</t>
  </si>
  <si>
    <t>Kd1Rh1/Kb1Ng4</t>
  </si>
  <si>
    <t>Ka2Qa3/Ke4Rh2</t>
  </si>
  <si>
    <t>FEN</t>
  </si>
  <si>
    <t>Ka1Rh8/Kd5</t>
  </si>
  <si>
    <t>Ka1Rb2/Kc3</t>
  </si>
  <si>
    <t># pos. @</t>
  </si>
  <si>
    <t>8/8/8/8/8/2k5/1R6/K7 w</t>
  </si>
  <si>
    <t>7R/8/8/3k4/8/8/8/K7 w</t>
  </si>
  <si>
    <t>dtc</t>
  </si>
  <si>
    <t>8/8/4k3/8/8/8/1Q6/K7 w</t>
  </si>
  <si>
    <t>8/k7/b7/8/K7/2R5/8/8 w</t>
  </si>
  <si>
    <t>8/8/8/8/6n1/8/8/1k1K3R w</t>
  </si>
  <si>
    <t>8/8/8/8/4k3/Q7/K6r/8 w</t>
  </si>
  <si>
    <t>cited positions</t>
  </si>
  <si>
    <t>t'/md</t>
  </si>
  <si>
    <t>~ comp.</t>
  </si>
  <si>
    <t>time t</t>
  </si>
  <si>
    <t>msec.</t>
  </si>
  <si>
    <r>
      <t xml:space="preserve">p </t>
    </r>
    <r>
      <rPr>
        <b/>
        <sz val="11"/>
        <color theme="1"/>
        <rFont val="Symbol"/>
        <family val="1"/>
        <charset val="2"/>
      </rPr>
      <t>&gt;</t>
    </r>
  </si>
  <si>
    <t>White/Black</t>
  </si>
  <si>
    <t>'# pos. @</t>
  </si>
  <si>
    <t>maxDTC'</t>
  </si>
  <si>
    <t>wK</t>
  </si>
  <si>
    <t>wR</t>
  </si>
  <si>
    <t>bK</t>
  </si>
  <si>
    <t>a1</t>
  </si>
  <si>
    <t>b2</t>
  </si>
  <si>
    <t>c3</t>
  </si>
  <si>
    <t>d4</t>
  </si>
  <si>
    <t>"</t>
  </si>
  <si>
    <t>e5</t>
  </si>
  <si>
    <t>f6</t>
  </si>
  <si>
    <t>g7</t>
  </si>
  <si>
    <t>h8</t>
  </si>
  <si>
    <t>Ströhlein data: the a1-h8-symmetric maxDTC KRk positions</t>
  </si>
  <si>
    <t>8/8/8/8/3k4/8/1R6/K7 w</t>
  </si>
  <si>
    <t>8/8/8/4k3/8/8/1R6/K7 w</t>
  </si>
  <si>
    <t>8/8/8/8/3k4/2R5/8/K7 w</t>
  </si>
  <si>
    <t>8/8/8/4k3/8/2R5/8/K7 w</t>
  </si>
  <si>
    <t>8/8/5k2/8/8/2R5/8/K7 w</t>
  </si>
  <si>
    <t>8/8/8/4k3/3R4/8/8/K7 w</t>
  </si>
  <si>
    <t>8/8/5R2/8/3k4/8/8/K7 w</t>
  </si>
  <si>
    <t>8/8/5R2/4k3/8/8/8/K7 w</t>
  </si>
  <si>
    <t>8/6R1/8/8/3k4/8/8/K7 w</t>
  </si>
  <si>
    <t>8/6R1/8/4k3/8/8/8/K7 w</t>
  </si>
  <si>
    <t>8/6R1/5k2/8/8/8/8/K7 w</t>
  </si>
  <si>
    <t>7R/8/8/4k3/8/8/8/K7 w</t>
  </si>
  <si>
    <t>ply</t>
  </si>
  <si>
    <t>The remaining 216 are 108 equivalent pairs, e.g. a1b2d5 ~ a1b2e4.</t>
  </si>
  <si>
    <r>
      <t xml:space="preserve">There are therefore 108 + 13 = 121 distinct maxDTC KRk positions: </t>
    </r>
    <r>
      <rPr>
        <i/>
        <sz val="11"/>
        <color theme="1"/>
        <rFont val="Times New Roman"/>
        <family val="1"/>
      </rPr>
      <t>dtc</t>
    </r>
    <r>
      <rPr>
        <sz val="11"/>
        <color theme="1"/>
        <rFont val="Times New Roman"/>
        <family val="1"/>
      </rPr>
      <t xml:space="preserve"> = 31 ply, 16 moves by the winner.</t>
    </r>
  </si>
  <si>
    <t>Endgame</t>
  </si>
  <si>
    <r>
      <t xml:space="preserve">p101 of 'TUM-INFO' (1978) lists 229 KRk wtm positions with </t>
    </r>
    <r>
      <rPr>
        <i/>
        <sz val="11"/>
        <color theme="1"/>
        <rFont val="Times New Roman"/>
        <family val="1"/>
      </rPr>
      <t>dtc</t>
    </r>
    <r>
      <rPr>
        <sz val="11"/>
        <color theme="1"/>
        <rFont val="Times New Roman"/>
        <family val="1"/>
      </rPr>
      <t xml:space="preserve"> = 31 ply. In 13 of these, all men are on the a1-h8 diagonal</t>
    </r>
  </si>
  <si>
    <t>Data re Thomas Ströhlein's thesis, p62</t>
  </si>
  <si>
    <t>Yakov Konoval's maxDTC EGT data</t>
  </si>
  <si>
    <t>moves</t>
  </si>
  <si>
    <t>maxDTC, wtm</t>
  </si>
  <si>
    <t>check</t>
  </si>
  <si>
    <t xml:space="preserve"> ü</t>
  </si>
  <si>
    <t>ü</t>
  </si>
  <si>
    <t>maxDTC, btm</t>
  </si>
  <si>
    <t>Source</t>
  </si>
  <si>
    <t>Example position</t>
  </si>
  <si>
    <t>YK</t>
  </si>
  <si>
    <t>TS</t>
  </si>
  <si>
    <t>8/8/8/8/Q7/5k2/8/K3r3 w</t>
  </si>
  <si>
    <t>8/8/8/3k4/8/8/1Q6/K7 b</t>
  </si>
  <si>
    <t xml:space="preserve">7R/8/8/8/2k5/8/8/K7 b </t>
  </si>
  <si>
    <t>8/8/8/8/Q7/5k2/4r3/K7 b</t>
  </si>
  <si>
    <t>8/8/8/8/1R6/3K4/8/1k4b1 b</t>
  </si>
  <si>
    <t>CW</t>
  </si>
  <si>
    <t>8/8/8/8/8/8/7n/1k1K3R b</t>
  </si>
  <si>
    <t>Where  the wtm maxDTC position clearly indicates a btm maxDTC position one ply deeper</t>
  </si>
  <si>
    <t>… the source of the wtm maxDTC position is also credited as the source of the btm maxDTC postiion here</t>
  </si>
  <si>
    <r>
      <t xml:space="preserve">CW </t>
    </r>
    <r>
      <rPr>
        <sz val="11"/>
        <color theme="1"/>
        <rFont val="Symbol"/>
        <family val="1"/>
        <charset val="2"/>
      </rPr>
      <t>º</t>
    </r>
    <r>
      <rPr>
        <sz val="11"/>
        <color theme="1"/>
        <rFont val="Times New Roman"/>
        <family val="1"/>
      </rPr>
      <t xml:space="preserve"> Christoph Wirth</t>
    </r>
  </si>
  <si>
    <r>
      <t>TS</t>
    </r>
    <r>
      <rPr>
        <sz val="11"/>
        <color theme="1"/>
        <rFont val="Symbol"/>
        <family val="1"/>
        <charset val="2"/>
      </rPr>
      <t xml:space="preserve"> º</t>
    </r>
    <r>
      <rPr>
        <sz val="11"/>
        <color theme="1"/>
        <rFont val="Times New Roman"/>
        <family val="1"/>
      </rPr>
      <t xml:space="preserve"> Thomas Ströhlein</t>
    </r>
  </si>
  <si>
    <r>
      <t xml:space="preserve">YK </t>
    </r>
    <r>
      <rPr>
        <sz val="11"/>
        <color theme="1"/>
        <rFont val="Symbol"/>
        <family val="1"/>
        <charset val="2"/>
      </rPr>
      <t>º</t>
    </r>
    <r>
      <rPr>
        <sz val="11"/>
        <color theme="1"/>
        <rFont val="Times New Roman"/>
        <family val="1"/>
      </rPr>
      <t xml:space="preserve"> Yakov Konoval</t>
    </r>
  </si>
  <si>
    <t>no. of pos 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</si>
</sst>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Wingdings"/>
      <charset val="2"/>
    </font>
    <font>
      <sz val="6"/>
      <color theme="1"/>
      <name val="Times New Roman"/>
      <family val="1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/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165" fontId="2" fillId="0" borderId="2" xfId="0" quotePrefix="1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165" fontId="2" fillId="0" borderId="3" xfId="0" quotePrefix="1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2" fillId="0" borderId="2" xfId="0" quotePrefix="1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2" fillId="0" borderId="4" xfId="0" quotePrefix="1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5" fontId="2" fillId="0" borderId="2" xfId="0" quotePrefix="1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24240-DC89-4624-8F41-1C340643E4B1}">
  <sheetPr>
    <pageSetUpPr fitToPage="1"/>
  </sheetPr>
  <dimension ref="A1:U23"/>
  <sheetViews>
    <sheetView workbookViewId="0"/>
  </sheetViews>
  <sheetFormatPr defaultRowHeight="15" x14ac:dyDescent="0.25"/>
  <cols>
    <col min="1" max="1" width="1.7109375" style="2" customWidth="1"/>
    <col min="2" max="2" width="3.7109375" style="1" customWidth="1"/>
    <col min="3" max="4" width="9.7109375" style="1" customWidth="1"/>
    <col min="5" max="5" width="10.7109375" style="1" hidden="1" customWidth="1"/>
    <col min="6" max="6" width="8.7109375" style="1" customWidth="1"/>
    <col min="7" max="8" width="0" style="1" hidden="1" customWidth="1"/>
    <col min="9" max="9" width="7.7109375" style="1" customWidth="1"/>
    <col min="10" max="10" width="0" style="1" hidden="1" customWidth="1"/>
    <col min="11" max="12" width="9.140625" style="1"/>
    <col min="13" max="13" width="2.7109375" style="1" customWidth="1"/>
    <col min="14" max="14" width="16.7109375" style="1" customWidth="1"/>
    <col min="15" max="15" width="24.7109375" style="1" customWidth="1"/>
    <col min="16" max="16" width="3.7109375" style="1" customWidth="1"/>
    <col min="17" max="17" width="1.7109375" style="1" customWidth="1"/>
    <col min="18" max="18" width="9.140625" style="1" customWidth="1"/>
    <col min="19" max="21" width="9.140625" style="1"/>
    <col min="22" max="16384" width="9.140625" style="2"/>
  </cols>
  <sheetData>
    <row r="1" spans="1:21" ht="20.25" x14ac:dyDescent="0.25">
      <c r="A1" s="41" t="s">
        <v>76</v>
      </c>
    </row>
    <row r="5" spans="1:21" s="4" customFormat="1" x14ac:dyDescent="0.25">
      <c r="B5" s="51" t="s">
        <v>0</v>
      </c>
      <c r="C5" s="5" t="s">
        <v>7</v>
      </c>
      <c r="D5" s="5" t="s">
        <v>9</v>
      </c>
      <c r="E5" s="23" t="s">
        <v>44</v>
      </c>
      <c r="F5" s="5" t="s">
        <v>39</v>
      </c>
      <c r="G5" s="5"/>
      <c r="H5" s="5" t="s">
        <v>38</v>
      </c>
      <c r="I5" s="5" t="s">
        <v>10</v>
      </c>
      <c r="J5" s="5" t="s">
        <v>21</v>
      </c>
      <c r="K5" s="5" t="s">
        <v>42</v>
      </c>
      <c r="L5" s="5" t="s">
        <v>18</v>
      </c>
      <c r="M5" s="5"/>
      <c r="N5" s="51" t="s">
        <v>37</v>
      </c>
      <c r="O5" s="51"/>
      <c r="P5" s="51"/>
      <c r="Q5" s="5"/>
      <c r="R5" s="5" t="s">
        <v>29</v>
      </c>
      <c r="S5" s="3"/>
      <c r="T5" s="3"/>
      <c r="U5" s="3"/>
    </row>
    <row r="6" spans="1:21" s="4" customFormat="1" x14ac:dyDescent="0.25">
      <c r="B6" s="56"/>
      <c r="C6" s="6" t="s">
        <v>8</v>
      </c>
      <c r="D6" s="6" t="s">
        <v>1</v>
      </c>
      <c r="E6" s="7" t="s">
        <v>45</v>
      </c>
      <c r="F6" s="6" t="s">
        <v>40</v>
      </c>
      <c r="G6" s="6"/>
      <c r="H6" s="6" t="s">
        <v>11</v>
      </c>
      <c r="I6" s="6" t="s">
        <v>11</v>
      </c>
      <c r="J6" s="6" t="s">
        <v>17</v>
      </c>
      <c r="K6" s="6" t="s">
        <v>17</v>
      </c>
      <c r="L6" s="6" t="s">
        <v>41</v>
      </c>
      <c r="M6" s="6"/>
      <c r="N6" s="6" t="s">
        <v>43</v>
      </c>
      <c r="O6" s="6" t="s">
        <v>26</v>
      </c>
      <c r="P6" s="8" t="s">
        <v>32</v>
      </c>
      <c r="Q6" s="8"/>
      <c r="R6" s="6" t="s">
        <v>1</v>
      </c>
      <c r="S6" s="3"/>
      <c r="T6" s="3"/>
      <c r="U6" s="3"/>
    </row>
    <row r="7" spans="1:21" s="4" customFormat="1" ht="0.95" customHeight="1" x14ac:dyDescent="0.25">
      <c r="B7" s="20"/>
      <c r="C7" s="20"/>
      <c r="D7" s="20"/>
      <c r="E7" s="21"/>
      <c r="F7" s="20"/>
      <c r="G7" s="20"/>
      <c r="H7" s="20"/>
      <c r="I7" s="20"/>
      <c r="J7" s="20"/>
      <c r="K7" s="20"/>
      <c r="L7" s="20"/>
      <c r="M7" s="20"/>
      <c r="N7" s="20"/>
      <c r="O7" s="20"/>
      <c r="P7" s="22"/>
      <c r="Q7" s="22"/>
      <c r="R7" s="20"/>
      <c r="S7" s="3"/>
      <c r="T7" s="3"/>
      <c r="U7" s="3"/>
    </row>
    <row r="8" spans="1:21" ht="0.95" customHeight="1" x14ac:dyDescent="0.25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</row>
    <row r="9" spans="1:21" x14ac:dyDescent="0.25">
      <c r="B9" s="53">
        <v>1</v>
      </c>
      <c r="C9" s="53" t="s">
        <v>2</v>
      </c>
      <c r="D9" s="53">
        <v>16</v>
      </c>
      <c r="E9" s="53">
        <v>121</v>
      </c>
      <c r="F9" s="53" t="s">
        <v>12</v>
      </c>
      <c r="G9" s="53">
        <v>540</v>
      </c>
      <c r="H9" s="54">
        <f t="shared" ref="H9:H14" si="0">G9/D9</f>
        <v>33.75</v>
      </c>
      <c r="I9" s="54">
        <v>33.799999999999997</v>
      </c>
      <c r="J9" s="57" t="s">
        <v>19</v>
      </c>
      <c r="K9" s="58">
        <f>2^18/4</f>
        <v>65536</v>
      </c>
      <c r="L9" s="55">
        <v>516</v>
      </c>
      <c r="M9" s="9"/>
      <c r="N9" s="9" t="s">
        <v>28</v>
      </c>
      <c r="O9" s="9" t="s">
        <v>30</v>
      </c>
      <c r="P9" s="9">
        <v>16</v>
      </c>
      <c r="Q9" s="9"/>
      <c r="R9" s="53">
        <v>121</v>
      </c>
    </row>
    <row r="10" spans="1:21" x14ac:dyDescent="0.25">
      <c r="B10" s="53"/>
      <c r="C10" s="53"/>
      <c r="D10" s="53"/>
      <c r="E10" s="53"/>
      <c r="F10" s="53"/>
      <c r="G10" s="53"/>
      <c r="H10" s="54"/>
      <c r="I10" s="54"/>
      <c r="J10" s="57"/>
      <c r="K10" s="58"/>
      <c r="L10" s="55"/>
      <c r="M10" s="9"/>
      <c r="N10" s="9" t="s">
        <v>27</v>
      </c>
      <c r="O10" s="9" t="s">
        <v>31</v>
      </c>
      <c r="P10" s="9">
        <v>16</v>
      </c>
      <c r="Q10" s="9"/>
      <c r="R10" s="53"/>
    </row>
    <row r="11" spans="1:21" x14ac:dyDescent="0.25">
      <c r="B11" s="9">
        <v>2</v>
      </c>
      <c r="C11" s="9" t="s">
        <v>3</v>
      </c>
      <c r="D11" s="9">
        <v>10</v>
      </c>
      <c r="E11" s="9">
        <v>1</v>
      </c>
      <c r="F11" s="9" t="s">
        <v>13</v>
      </c>
      <c r="G11" s="9">
        <v>390</v>
      </c>
      <c r="H11" s="10">
        <f t="shared" si="0"/>
        <v>39</v>
      </c>
      <c r="I11" s="10">
        <v>39</v>
      </c>
      <c r="J11" s="11" t="s">
        <v>19</v>
      </c>
      <c r="K11" s="10">
        <f>2^18/4</f>
        <v>65536</v>
      </c>
      <c r="L11" s="12">
        <f>G11*10^6/(D11*K11)</f>
        <v>595.0927734375</v>
      </c>
      <c r="M11" s="9"/>
      <c r="N11" s="9" t="s">
        <v>22</v>
      </c>
      <c r="O11" s="9" t="s">
        <v>33</v>
      </c>
      <c r="P11" s="9">
        <v>10</v>
      </c>
      <c r="Q11" s="9"/>
      <c r="R11" s="9">
        <v>1</v>
      </c>
    </row>
    <row r="12" spans="1:21" x14ac:dyDescent="0.25">
      <c r="B12" s="9">
        <v>3</v>
      </c>
      <c r="C12" s="9" t="s">
        <v>4</v>
      </c>
      <c r="D12" s="9">
        <v>18</v>
      </c>
      <c r="E12" s="13">
        <v>28</v>
      </c>
      <c r="F12" s="9" t="s">
        <v>14</v>
      </c>
      <c r="G12" s="9">
        <f>390*60</f>
        <v>23400</v>
      </c>
      <c r="H12" s="10">
        <f t="shared" si="0"/>
        <v>1300</v>
      </c>
      <c r="I12" s="10">
        <v>1296</v>
      </c>
      <c r="J12" s="11" t="s">
        <v>20</v>
      </c>
      <c r="K12" s="10">
        <f>2^24/4</f>
        <v>4194304</v>
      </c>
      <c r="L12" s="12">
        <v>309</v>
      </c>
      <c r="M12" s="9"/>
      <c r="N12" s="9" t="s">
        <v>23</v>
      </c>
      <c r="O12" s="9" t="s">
        <v>34</v>
      </c>
      <c r="P12" s="9">
        <v>18</v>
      </c>
      <c r="Q12" s="9"/>
      <c r="R12" s="9">
        <v>29</v>
      </c>
    </row>
    <row r="13" spans="1:21" x14ac:dyDescent="0.25">
      <c r="B13" s="9">
        <v>4</v>
      </c>
      <c r="C13" s="9" t="s">
        <v>5</v>
      </c>
      <c r="D13" s="9">
        <v>27</v>
      </c>
      <c r="E13" s="9">
        <v>2</v>
      </c>
      <c r="F13" s="9" t="s">
        <v>15</v>
      </c>
      <c r="G13" s="9">
        <f>(14*3600 +16*60)</f>
        <v>51360</v>
      </c>
      <c r="H13" s="10">
        <f t="shared" si="0"/>
        <v>1902.2222222222222</v>
      </c>
      <c r="I13" s="10">
        <v>1902</v>
      </c>
      <c r="J13" s="11" t="s">
        <v>20</v>
      </c>
      <c r="K13" s="10">
        <f>2^24/4</f>
        <v>4194304</v>
      </c>
      <c r="L13" s="12">
        <f>G13*10^6/(D13*K13)</f>
        <v>453.52511935763891</v>
      </c>
      <c r="M13" s="9"/>
      <c r="N13" s="9" t="s">
        <v>24</v>
      </c>
      <c r="O13" s="9" t="s">
        <v>35</v>
      </c>
      <c r="P13" s="9">
        <v>27</v>
      </c>
      <c r="Q13" s="9"/>
      <c r="R13" s="9">
        <v>2</v>
      </c>
    </row>
    <row r="14" spans="1:21" x14ac:dyDescent="0.25">
      <c r="B14" s="14">
        <v>5</v>
      </c>
      <c r="C14" s="14" t="s">
        <v>6</v>
      </c>
      <c r="D14" s="14">
        <v>31</v>
      </c>
      <c r="E14" s="15">
        <v>4</v>
      </c>
      <c r="F14" s="14" t="s">
        <v>16</v>
      </c>
      <c r="G14" s="14">
        <f>29*3600+9*60</f>
        <v>104940</v>
      </c>
      <c r="H14" s="16">
        <f t="shared" si="0"/>
        <v>3385.1612903225805</v>
      </c>
      <c r="I14" s="16">
        <v>3384</v>
      </c>
      <c r="J14" s="17" t="s">
        <v>20</v>
      </c>
      <c r="K14" s="16">
        <f>2^24/4</f>
        <v>4194304</v>
      </c>
      <c r="L14" s="18">
        <v>808</v>
      </c>
      <c r="M14" s="14"/>
      <c r="N14" s="14" t="s">
        <v>25</v>
      </c>
      <c r="O14" s="14" t="s">
        <v>36</v>
      </c>
      <c r="P14" s="15">
        <v>30</v>
      </c>
      <c r="Q14" s="14"/>
      <c r="R14" s="14">
        <v>2</v>
      </c>
    </row>
    <row r="17" spans="2:12" ht="14.1" customHeight="1" x14ac:dyDescent="0.25">
      <c r="B17" s="51" t="s">
        <v>0</v>
      </c>
      <c r="C17" s="49" t="s">
        <v>74</v>
      </c>
      <c r="D17" s="34" t="s">
        <v>9</v>
      </c>
      <c r="E17" s="23" t="s">
        <v>44</v>
      </c>
      <c r="F17" s="34" t="s">
        <v>39</v>
      </c>
      <c r="G17" s="34"/>
      <c r="H17" s="34" t="s">
        <v>38</v>
      </c>
      <c r="I17" s="34" t="s">
        <v>10</v>
      </c>
      <c r="J17" s="34" t="s">
        <v>21</v>
      </c>
      <c r="K17" s="34" t="s">
        <v>42</v>
      </c>
      <c r="L17" s="34" t="s">
        <v>18</v>
      </c>
    </row>
    <row r="18" spans="2:12" ht="14.1" customHeight="1" x14ac:dyDescent="0.25">
      <c r="B18" s="52"/>
      <c r="C18" s="50"/>
      <c r="D18" s="20" t="s">
        <v>1</v>
      </c>
      <c r="E18" s="21" t="s">
        <v>45</v>
      </c>
      <c r="F18" s="20" t="s">
        <v>40</v>
      </c>
      <c r="G18" s="20"/>
      <c r="H18" s="20" t="s">
        <v>11</v>
      </c>
      <c r="I18" s="20" t="s">
        <v>11</v>
      </c>
      <c r="J18" s="20" t="s">
        <v>17</v>
      </c>
      <c r="K18" s="20" t="s">
        <v>17</v>
      </c>
      <c r="L18" s="20" t="s">
        <v>41</v>
      </c>
    </row>
    <row r="19" spans="2:12" s="1" customFormat="1" ht="14.1" customHeight="1" x14ac:dyDescent="0.25">
      <c r="B19" s="19">
        <v>1</v>
      </c>
      <c r="C19" s="19" t="s">
        <v>2</v>
      </c>
      <c r="D19" s="19">
        <v>16</v>
      </c>
      <c r="E19" s="19">
        <v>121</v>
      </c>
      <c r="F19" s="19" t="s">
        <v>12</v>
      </c>
      <c r="G19" s="19">
        <v>540</v>
      </c>
      <c r="H19" s="37">
        <f t="shared" ref="H19" si="1">G19/D19</f>
        <v>33.75</v>
      </c>
      <c r="I19" s="37">
        <v>33.799999999999997</v>
      </c>
      <c r="J19" s="38" t="s">
        <v>19</v>
      </c>
      <c r="K19" s="39">
        <f>2^18/4</f>
        <v>65536</v>
      </c>
      <c r="L19" s="40">
        <v>516</v>
      </c>
    </row>
    <row r="20" spans="2:12" ht="14.1" customHeight="1" x14ac:dyDescent="0.25">
      <c r="B20" s="32">
        <v>2</v>
      </c>
      <c r="C20" s="32" t="s">
        <v>3</v>
      </c>
      <c r="D20" s="32">
        <v>10</v>
      </c>
      <c r="E20" s="32">
        <v>1</v>
      </c>
      <c r="F20" s="32" t="s">
        <v>13</v>
      </c>
      <c r="G20" s="32">
        <v>390</v>
      </c>
      <c r="H20" s="36">
        <f t="shared" ref="H20:H23" si="2">G20/D20</f>
        <v>39</v>
      </c>
      <c r="I20" s="36">
        <v>39</v>
      </c>
      <c r="J20" s="35" t="s">
        <v>19</v>
      </c>
      <c r="K20" s="36">
        <f>2^18/4</f>
        <v>65536</v>
      </c>
      <c r="L20" s="33">
        <f>G20*10^6/(D20*K20)</f>
        <v>595.0927734375</v>
      </c>
    </row>
    <row r="21" spans="2:12" ht="14.1" customHeight="1" x14ac:dyDescent="0.25">
      <c r="B21" s="32">
        <v>3</v>
      </c>
      <c r="C21" s="32" t="s">
        <v>4</v>
      </c>
      <c r="D21" s="32">
        <v>18</v>
      </c>
      <c r="E21" s="13">
        <v>28</v>
      </c>
      <c r="F21" s="32" t="s">
        <v>14</v>
      </c>
      <c r="G21" s="32">
        <f>390*60</f>
        <v>23400</v>
      </c>
      <c r="H21" s="36">
        <f t="shared" si="2"/>
        <v>1300</v>
      </c>
      <c r="I21" s="36">
        <v>1296</v>
      </c>
      <c r="J21" s="35" t="s">
        <v>20</v>
      </c>
      <c r="K21" s="36">
        <f>2^24/4</f>
        <v>4194304</v>
      </c>
      <c r="L21" s="33">
        <v>309</v>
      </c>
    </row>
    <row r="22" spans="2:12" ht="14.1" customHeight="1" x14ac:dyDescent="0.25">
      <c r="B22" s="32">
        <v>4</v>
      </c>
      <c r="C22" s="32" t="s">
        <v>5</v>
      </c>
      <c r="D22" s="32">
        <v>27</v>
      </c>
      <c r="E22" s="32">
        <v>2</v>
      </c>
      <c r="F22" s="32" t="s">
        <v>15</v>
      </c>
      <c r="G22" s="32">
        <f>(14*3600 +16*60)</f>
        <v>51360</v>
      </c>
      <c r="H22" s="36">
        <f t="shared" si="2"/>
        <v>1902.2222222222222</v>
      </c>
      <c r="I22" s="36">
        <v>1902</v>
      </c>
      <c r="J22" s="35" t="s">
        <v>20</v>
      </c>
      <c r="K22" s="36">
        <f>2^24/4</f>
        <v>4194304</v>
      </c>
      <c r="L22" s="33">
        <f>G22*10^6/(D22*K22)</f>
        <v>453.52511935763891</v>
      </c>
    </row>
    <row r="23" spans="2:12" ht="14.1" customHeight="1" x14ac:dyDescent="0.25">
      <c r="B23" s="14">
        <v>5</v>
      </c>
      <c r="C23" s="14" t="s">
        <v>6</v>
      </c>
      <c r="D23" s="14">
        <v>31</v>
      </c>
      <c r="E23" s="15">
        <v>4</v>
      </c>
      <c r="F23" s="14" t="s">
        <v>16</v>
      </c>
      <c r="G23" s="14">
        <f>29*3600+9*60</f>
        <v>104940</v>
      </c>
      <c r="H23" s="16">
        <f t="shared" si="2"/>
        <v>3385.1612903225805</v>
      </c>
      <c r="I23" s="16">
        <v>3384</v>
      </c>
      <c r="J23" s="17" t="s">
        <v>20</v>
      </c>
      <c r="K23" s="16">
        <f>2^24/4</f>
        <v>4194304</v>
      </c>
      <c r="L23" s="18">
        <v>808</v>
      </c>
    </row>
  </sheetData>
  <mergeCells count="16">
    <mergeCell ref="N5:P5"/>
    <mergeCell ref="B5:B6"/>
    <mergeCell ref="B9:B10"/>
    <mergeCell ref="C9:C10"/>
    <mergeCell ref="D9:D10"/>
    <mergeCell ref="F9:F10"/>
    <mergeCell ref="G9:G10"/>
    <mergeCell ref="H9:H10"/>
    <mergeCell ref="J9:J10"/>
    <mergeCell ref="K9:K10"/>
    <mergeCell ref="E9:E10"/>
    <mergeCell ref="C17:C18"/>
    <mergeCell ref="B17:B18"/>
    <mergeCell ref="R9:R10"/>
    <mergeCell ref="I9:I10"/>
    <mergeCell ref="L9:L10"/>
  </mergeCells>
  <pageMargins left="0.7" right="0.7" top="0.75" bottom="0.75" header="0.3" footer="0.3"/>
  <pageSetup paperSize="9" fitToWidth="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3EF77-8B87-4C8E-9B06-0ADE6405D527}">
  <sheetPr>
    <pageSetUpPr fitToPage="1"/>
  </sheetPr>
  <dimension ref="A1:K24"/>
  <sheetViews>
    <sheetView zoomScale="93" zoomScaleNormal="93" workbookViewId="0">
      <pane xSplit="1" ySplit="11" topLeftCell="B12" activePane="bottomRight" state="frozen"/>
      <selection pane="topRight" activeCell="B1" sqref="B1"/>
      <selection pane="bottomLeft" activeCell="A11" sqref="A11"/>
      <selection pane="bottomRight"/>
    </sheetView>
  </sheetViews>
  <sheetFormatPr defaultRowHeight="15" x14ac:dyDescent="0.25"/>
  <cols>
    <col min="1" max="1" width="1.7109375" style="26" customWidth="1"/>
    <col min="2" max="2" width="4.7109375" style="24" customWidth="1"/>
    <col min="3" max="5" width="4.7109375" style="25" customWidth="1"/>
    <col min="6" max="6" width="24.7109375" style="25" customWidth="1"/>
    <col min="7" max="7" width="4.7109375" style="25" customWidth="1"/>
    <col min="8" max="11" width="9.140625" style="25"/>
    <col min="12" max="16384" width="9.140625" style="26"/>
  </cols>
  <sheetData>
    <row r="1" spans="1:11" ht="20.25" x14ac:dyDescent="0.3">
      <c r="A1" s="42" t="s">
        <v>58</v>
      </c>
    </row>
    <row r="2" spans="1:11" ht="20.25" x14ac:dyDescent="0.3">
      <c r="A2" s="42"/>
    </row>
    <row r="4" spans="1:11" x14ac:dyDescent="0.25">
      <c r="G4" s="30"/>
    </row>
    <row r="5" spans="1:11" x14ac:dyDescent="0.25">
      <c r="B5" s="31" t="s">
        <v>75</v>
      </c>
    </row>
    <row r="6" spans="1:11" x14ac:dyDescent="0.25">
      <c r="B6" s="31" t="s">
        <v>72</v>
      </c>
    </row>
    <row r="7" spans="1:11" x14ac:dyDescent="0.25">
      <c r="B7" s="31" t="s">
        <v>73</v>
      </c>
    </row>
    <row r="9" spans="1:11" x14ac:dyDescent="0.25">
      <c r="G9" s="30" t="s">
        <v>32</v>
      </c>
    </row>
    <row r="10" spans="1:11" s="27" customFormat="1" ht="14.25" x14ac:dyDescent="0.2">
      <c r="B10" s="28" t="s">
        <v>0</v>
      </c>
      <c r="C10" s="29" t="s">
        <v>46</v>
      </c>
      <c r="D10" s="29" t="s">
        <v>47</v>
      </c>
      <c r="E10" s="29" t="s">
        <v>48</v>
      </c>
      <c r="F10" s="29" t="s">
        <v>26</v>
      </c>
      <c r="G10" s="29" t="s">
        <v>71</v>
      </c>
      <c r="H10" s="29"/>
      <c r="I10" s="29"/>
      <c r="J10" s="29"/>
      <c r="K10" s="29"/>
    </row>
    <row r="11" spans="1:11" ht="3" customHeight="1" x14ac:dyDescent="0.25"/>
    <row r="12" spans="1:11" x14ac:dyDescent="0.25">
      <c r="B12" s="24">
        <f>B11+1</f>
        <v>1</v>
      </c>
      <c r="C12" s="25" t="s">
        <v>49</v>
      </c>
      <c r="D12" s="25" t="s">
        <v>50</v>
      </c>
      <c r="E12" s="25" t="s">
        <v>51</v>
      </c>
      <c r="F12" s="25" t="s">
        <v>30</v>
      </c>
      <c r="G12" s="25">
        <v>31</v>
      </c>
    </row>
    <row r="13" spans="1:11" x14ac:dyDescent="0.25">
      <c r="B13" s="24">
        <f t="shared" ref="B13:B24" si="0">B12+1</f>
        <v>2</v>
      </c>
      <c r="C13" s="25" t="s">
        <v>53</v>
      </c>
      <c r="D13" s="25" t="s">
        <v>53</v>
      </c>
      <c r="E13" s="25" t="s">
        <v>52</v>
      </c>
      <c r="F13" s="25" t="s">
        <v>59</v>
      </c>
      <c r="G13" s="25">
        <v>31</v>
      </c>
    </row>
    <row r="14" spans="1:11" x14ac:dyDescent="0.25">
      <c r="B14" s="24">
        <f t="shared" si="0"/>
        <v>3</v>
      </c>
      <c r="C14" s="25" t="s">
        <v>53</v>
      </c>
      <c r="D14" s="25" t="s">
        <v>53</v>
      </c>
      <c r="E14" s="25" t="s">
        <v>54</v>
      </c>
      <c r="F14" s="25" t="s">
        <v>60</v>
      </c>
      <c r="G14" s="25">
        <v>31</v>
      </c>
    </row>
    <row r="15" spans="1:11" x14ac:dyDescent="0.25">
      <c r="B15" s="24">
        <f t="shared" si="0"/>
        <v>4</v>
      </c>
      <c r="C15" s="25" t="s">
        <v>53</v>
      </c>
      <c r="D15" s="25" t="s">
        <v>51</v>
      </c>
      <c r="E15" s="25" t="s">
        <v>52</v>
      </c>
      <c r="F15" s="25" t="s">
        <v>61</v>
      </c>
      <c r="G15" s="25">
        <v>31</v>
      </c>
    </row>
    <row r="16" spans="1:11" x14ac:dyDescent="0.25">
      <c r="B16" s="24">
        <f t="shared" si="0"/>
        <v>5</v>
      </c>
      <c r="C16" s="25" t="s">
        <v>53</v>
      </c>
      <c r="D16" s="25" t="s">
        <v>53</v>
      </c>
      <c r="E16" s="25" t="s">
        <v>54</v>
      </c>
      <c r="F16" s="25" t="s">
        <v>62</v>
      </c>
      <c r="G16" s="25">
        <v>31</v>
      </c>
    </row>
    <row r="17" spans="2:7" x14ac:dyDescent="0.25">
      <c r="B17" s="24">
        <f t="shared" si="0"/>
        <v>6</v>
      </c>
      <c r="C17" s="25" t="s">
        <v>53</v>
      </c>
      <c r="D17" s="25" t="s">
        <v>53</v>
      </c>
      <c r="E17" s="25" t="s">
        <v>55</v>
      </c>
      <c r="F17" s="25" t="s">
        <v>63</v>
      </c>
      <c r="G17" s="25">
        <v>31</v>
      </c>
    </row>
    <row r="18" spans="2:7" x14ac:dyDescent="0.25">
      <c r="B18" s="24">
        <f t="shared" si="0"/>
        <v>7</v>
      </c>
      <c r="C18" s="25" t="s">
        <v>53</v>
      </c>
      <c r="D18" s="25" t="s">
        <v>52</v>
      </c>
      <c r="E18" s="25" t="s">
        <v>54</v>
      </c>
      <c r="F18" s="25" t="s">
        <v>64</v>
      </c>
      <c r="G18" s="25">
        <v>31</v>
      </c>
    </row>
    <row r="19" spans="2:7" x14ac:dyDescent="0.25">
      <c r="B19" s="24">
        <f t="shared" si="0"/>
        <v>8</v>
      </c>
      <c r="C19" s="25" t="s">
        <v>53</v>
      </c>
      <c r="D19" s="25" t="s">
        <v>55</v>
      </c>
      <c r="E19" s="25" t="s">
        <v>52</v>
      </c>
      <c r="F19" s="25" t="s">
        <v>65</v>
      </c>
      <c r="G19" s="25">
        <v>31</v>
      </c>
    </row>
    <row r="20" spans="2:7" x14ac:dyDescent="0.25">
      <c r="B20" s="24">
        <f t="shared" si="0"/>
        <v>9</v>
      </c>
      <c r="C20" s="25" t="s">
        <v>53</v>
      </c>
      <c r="D20" s="25" t="s">
        <v>53</v>
      </c>
      <c r="E20" s="25" t="s">
        <v>54</v>
      </c>
      <c r="F20" s="25" t="s">
        <v>66</v>
      </c>
      <c r="G20" s="25">
        <v>31</v>
      </c>
    </row>
    <row r="21" spans="2:7" x14ac:dyDescent="0.25">
      <c r="B21" s="24">
        <f t="shared" si="0"/>
        <v>10</v>
      </c>
      <c r="C21" s="25" t="s">
        <v>53</v>
      </c>
      <c r="D21" s="25" t="s">
        <v>56</v>
      </c>
      <c r="E21" s="25" t="s">
        <v>52</v>
      </c>
      <c r="F21" s="25" t="s">
        <v>67</v>
      </c>
      <c r="G21" s="25">
        <v>31</v>
      </c>
    </row>
    <row r="22" spans="2:7" x14ac:dyDescent="0.25">
      <c r="B22" s="24">
        <f t="shared" si="0"/>
        <v>11</v>
      </c>
      <c r="C22" s="25" t="s">
        <v>53</v>
      </c>
      <c r="D22" s="25" t="s">
        <v>53</v>
      </c>
      <c r="E22" s="25" t="s">
        <v>54</v>
      </c>
      <c r="F22" s="25" t="s">
        <v>68</v>
      </c>
      <c r="G22" s="25">
        <v>31</v>
      </c>
    </row>
    <row r="23" spans="2:7" x14ac:dyDescent="0.25">
      <c r="B23" s="24">
        <f t="shared" si="0"/>
        <v>12</v>
      </c>
      <c r="C23" s="25" t="s">
        <v>53</v>
      </c>
      <c r="D23" s="25" t="s">
        <v>53</v>
      </c>
      <c r="E23" s="25" t="s">
        <v>55</v>
      </c>
      <c r="F23" s="25" t="s">
        <v>69</v>
      </c>
      <c r="G23" s="25">
        <v>31</v>
      </c>
    </row>
    <row r="24" spans="2:7" x14ac:dyDescent="0.25">
      <c r="B24" s="24">
        <f t="shared" si="0"/>
        <v>13</v>
      </c>
      <c r="C24" s="25" t="s">
        <v>53</v>
      </c>
      <c r="D24" s="25" t="s">
        <v>57</v>
      </c>
      <c r="E24" s="25" t="s">
        <v>54</v>
      </c>
      <c r="F24" s="25" t="s">
        <v>70</v>
      </c>
      <c r="G24" s="25">
        <v>31</v>
      </c>
    </row>
  </sheetData>
  <pageMargins left="0.7" right="0.7" top="0.75" bottom="0.75" header="0.3" footer="0.3"/>
  <pageSetup paperSize="9" fitToWidth="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A6AB2-0C6D-4F9E-AC29-EAAAD39DB5E0}">
  <dimension ref="A1:S18"/>
  <sheetViews>
    <sheetView tabSelected="1" workbookViewId="0">
      <selection activeCell="H17" sqref="H17"/>
    </sheetView>
  </sheetViews>
  <sheetFormatPr defaultRowHeight="15" x14ac:dyDescent="0.25"/>
  <cols>
    <col min="1" max="1" width="1.7109375" customWidth="1"/>
    <col min="2" max="2" width="3.7109375" style="43" customWidth="1"/>
    <col min="3" max="3" width="9.140625" style="43"/>
    <col min="4" max="4" width="1.7109375" style="43" customWidth="1"/>
    <col min="5" max="5" width="6.7109375" style="43" customWidth="1"/>
    <col min="6" max="6" width="4.7109375" style="43" customWidth="1"/>
    <col min="7" max="7" width="3.7109375" style="43" customWidth="1"/>
    <col min="8" max="8" width="11.7109375" style="43" customWidth="1"/>
    <col min="9" max="9" width="3.7109375" customWidth="1"/>
    <col min="10" max="10" width="22.7109375" style="25" customWidth="1"/>
    <col min="11" max="11" width="7.7109375" customWidth="1"/>
    <col min="12" max="12" width="4.7109375" customWidth="1"/>
    <col min="13" max="13" width="6.7109375" customWidth="1"/>
    <col min="14" max="14" width="4.7109375" customWidth="1"/>
    <col min="15" max="15" width="3.7109375" customWidth="1"/>
    <col min="16" max="16" width="11.7109375" customWidth="1"/>
    <col min="17" max="17" width="3.7109375" customWidth="1"/>
    <col min="18" max="18" width="30.7109375" style="25" customWidth="1"/>
    <col min="19" max="19" width="7.7109375" style="43" customWidth="1"/>
  </cols>
  <sheetData>
    <row r="1" spans="1:19" s="26" customFormat="1" ht="20.25" x14ac:dyDescent="0.3">
      <c r="A1" s="42" t="s">
        <v>77</v>
      </c>
      <c r="B1" s="25"/>
      <c r="C1" s="25"/>
      <c r="D1" s="25"/>
      <c r="E1" s="25"/>
      <c r="F1" s="25"/>
      <c r="G1" s="25"/>
      <c r="H1" s="25"/>
      <c r="J1" s="25"/>
      <c r="R1" s="25"/>
      <c r="S1" s="25"/>
    </row>
    <row r="5" spans="1:19" s="27" customFormat="1" ht="14.25" x14ac:dyDescent="0.2">
      <c r="B5" s="29"/>
      <c r="C5" s="29"/>
      <c r="D5" s="29"/>
      <c r="E5" s="59" t="s">
        <v>79</v>
      </c>
      <c r="F5" s="59"/>
      <c r="G5" s="59"/>
      <c r="H5" s="59" t="s">
        <v>100</v>
      </c>
      <c r="I5" s="59"/>
      <c r="J5" s="59" t="s">
        <v>85</v>
      </c>
      <c r="K5" s="59"/>
      <c r="M5" s="59" t="s">
        <v>83</v>
      </c>
      <c r="N5" s="59"/>
      <c r="O5" s="59"/>
      <c r="P5" s="59" t="s">
        <v>100</v>
      </c>
      <c r="Q5" s="59"/>
      <c r="R5" s="59" t="s">
        <v>85</v>
      </c>
      <c r="S5" s="59"/>
    </row>
    <row r="6" spans="1:19" s="27" customFormat="1" ht="14.25" x14ac:dyDescent="0.2">
      <c r="B6" s="29" t="s">
        <v>0</v>
      </c>
      <c r="C6" s="29" t="s">
        <v>74</v>
      </c>
      <c r="D6" s="29"/>
      <c r="E6" s="29" t="s">
        <v>78</v>
      </c>
      <c r="F6" s="29" t="s">
        <v>71</v>
      </c>
      <c r="G6" s="46" t="s">
        <v>80</v>
      </c>
      <c r="H6" s="29" t="s">
        <v>1</v>
      </c>
      <c r="I6" s="46" t="s">
        <v>80</v>
      </c>
      <c r="J6" s="45" t="s">
        <v>26</v>
      </c>
      <c r="K6" s="45" t="s">
        <v>84</v>
      </c>
      <c r="M6" s="29" t="s">
        <v>78</v>
      </c>
      <c r="N6" s="29" t="s">
        <v>71</v>
      </c>
      <c r="O6" s="46" t="s">
        <v>80</v>
      </c>
      <c r="P6" s="29" t="s">
        <v>1</v>
      </c>
      <c r="Q6" s="46" t="s">
        <v>80</v>
      </c>
      <c r="R6" s="48" t="s">
        <v>26</v>
      </c>
      <c r="S6" s="45" t="s">
        <v>84</v>
      </c>
    </row>
    <row r="7" spans="1:19" x14ac:dyDescent="0.25">
      <c r="M7" s="43"/>
      <c r="N7" s="43"/>
      <c r="O7" s="43"/>
      <c r="P7" s="43"/>
    </row>
    <row r="8" spans="1:19" x14ac:dyDescent="0.25">
      <c r="B8" s="25">
        <v>1</v>
      </c>
      <c r="C8" s="25" t="s">
        <v>3</v>
      </c>
      <c r="D8" s="25"/>
      <c r="E8" s="25">
        <v>10</v>
      </c>
      <c r="F8" s="25">
        <v>19</v>
      </c>
      <c r="G8" s="44" t="s">
        <v>81</v>
      </c>
      <c r="H8" s="25">
        <v>1</v>
      </c>
      <c r="I8" s="44" t="s">
        <v>82</v>
      </c>
      <c r="J8" s="25" t="s">
        <v>33</v>
      </c>
      <c r="K8" s="25" t="s">
        <v>87</v>
      </c>
      <c r="M8" s="25">
        <v>10</v>
      </c>
      <c r="N8" s="25">
        <v>20</v>
      </c>
      <c r="O8" s="44" t="s">
        <v>81</v>
      </c>
      <c r="P8" s="25">
        <v>8</v>
      </c>
      <c r="Q8" s="44" t="s">
        <v>82</v>
      </c>
      <c r="R8" s="25" t="s">
        <v>89</v>
      </c>
      <c r="S8" s="25" t="s">
        <v>87</v>
      </c>
    </row>
    <row r="9" spans="1:19" x14ac:dyDescent="0.25">
      <c r="B9" s="25">
        <v>2</v>
      </c>
      <c r="C9" s="25" t="s">
        <v>2</v>
      </c>
      <c r="D9" s="25"/>
      <c r="E9" s="25">
        <v>16</v>
      </c>
      <c r="F9" s="25">
        <v>31</v>
      </c>
      <c r="G9" s="44" t="s">
        <v>81</v>
      </c>
      <c r="H9" s="25">
        <v>121</v>
      </c>
      <c r="I9" s="44" t="s">
        <v>82</v>
      </c>
      <c r="J9" s="25" t="s">
        <v>31</v>
      </c>
      <c r="K9" s="25" t="s">
        <v>87</v>
      </c>
      <c r="M9" s="25">
        <v>16</v>
      </c>
      <c r="N9" s="25">
        <v>32</v>
      </c>
      <c r="O9" s="44" t="s">
        <v>81</v>
      </c>
      <c r="P9" s="25">
        <v>390</v>
      </c>
      <c r="Q9" s="44" t="s">
        <v>82</v>
      </c>
      <c r="R9" s="25" t="s">
        <v>90</v>
      </c>
      <c r="S9" s="25" t="s">
        <v>87</v>
      </c>
    </row>
    <row r="10" spans="1:19" x14ac:dyDescent="0.25">
      <c r="B10" s="25">
        <v>3</v>
      </c>
      <c r="C10" s="25" t="s">
        <v>6</v>
      </c>
      <c r="D10" s="25"/>
      <c r="E10" s="25">
        <v>31</v>
      </c>
      <c r="F10" s="25">
        <v>61</v>
      </c>
      <c r="G10" s="44" t="s">
        <v>81</v>
      </c>
      <c r="H10" s="25">
        <v>2</v>
      </c>
      <c r="I10" s="44" t="s">
        <v>82</v>
      </c>
      <c r="J10" s="25" t="s">
        <v>88</v>
      </c>
      <c r="K10" s="25" t="s">
        <v>86</v>
      </c>
      <c r="M10" s="25">
        <v>31</v>
      </c>
      <c r="N10" s="25">
        <v>62</v>
      </c>
      <c r="O10" s="44" t="s">
        <v>81</v>
      </c>
      <c r="P10" s="25">
        <v>11</v>
      </c>
      <c r="Q10" s="44" t="s">
        <v>82</v>
      </c>
      <c r="R10" s="25" t="s">
        <v>91</v>
      </c>
      <c r="S10" s="25" t="s">
        <v>86</v>
      </c>
    </row>
    <row r="11" spans="1:19" x14ac:dyDescent="0.25">
      <c r="B11" s="25">
        <v>4</v>
      </c>
      <c r="C11" s="25" t="s">
        <v>4</v>
      </c>
      <c r="D11" s="25"/>
      <c r="E11" s="25">
        <v>18</v>
      </c>
      <c r="F11" s="25">
        <v>35</v>
      </c>
      <c r="G11" s="44" t="s">
        <v>81</v>
      </c>
      <c r="H11" s="25">
        <v>29</v>
      </c>
      <c r="I11" s="44" t="s">
        <v>82</v>
      </c>
      <c r="J11" s="25" t="s">
        <v>34</v>
      </c>
      <c r="K11" s="25" t="s">
        <v>87</v>
      </c>
      <c r="M11" s="25">
        <v>18</v>
      </c>
      <c r="N11" s="25">
        <v>36</v>
      </c>
      <c r="O11" s="44" t="s">
        <v>81</v>
      </c>
      <c r="P11" s="25">
        <v>1</v>
      </c>
      <c r="Q11" s="44" t="s">
        <v>82</v>
      </c>
      <c r="R11" s="25" t="s">
        <v>92</v>
      </c>
      <c r="S11" s="25" t="s">
        <v>93</v>
      </c>
    </row>
    <row r="12" spans="1:19" x14ac:dyDescent="0.25">
      <c r="B12" s="25">
        <v>5</v>
      </c>
      <c r="C12" s="25" t="s">
        <v>5</v>
      </c>
      <c r="D12" s="25"/>
      <c r="E12" s="25">
        <v>27</v>
      </c>
      <c r="F12" s="25">
        <v>53</v>
      </c>
      <c r="G12" s="44" t="s">
        <v>81</v>
      </c>
      <c r="H12" s="25">
        <v>2</v>
      </c>
      <c r="I12" s="44" t="s">
        <v>82</v>
      </c>
      <c r="J12" s="25" t="s">
        <v>35</v>
      </c>
      <c r="K12" s="25" t="s">
        <v>87</v>
      </c>
      <c r="M12" s="25">
        <v>27</v>
      </c>
      <c r="N12" s="25">
        <v>53</v>
      </c>
      <c r="O12" s="44" t="s">
        <v>81</v>
      </c>
      <c r="P12" s="25">
        <v>2</v>
      </c>
      <c r="Q12" s="44" t="s">
        <v>82</v>
      </c>
      <c r="R12" s="25" t="s">
        <v>94</v>
      </c>
      <c r="S12" s="25" t="s">
        <v>86</v>
      </c>
    </row>
    <row r="14" spans="1:19" s="26" customFormat="1" x14ac:dyDescent="0.25">
      <c r="B14" s="25"/>
      <c r="C14" s="47" t="s">
        <v>95</v>
      </c>
      <c r="D14" s="47"/>
      <c r="E14" s="25"/>
      <c r="F14" s="25"/>
      <c r="G14" s="25"/>
      <c r="H14" s="25"/>
      <c r="J14" s="25"/>
      <c r="R14" s="25"/>
      <c r="S14" s="25"/>
    </row>
    <row r="15" spans="1:19" x14ac:dyDescent="0.25">
      <c r="C15" s="47"/>
      <c r="D15" s="47" t="s">
        <v>96</v>
      </c>
    </row>
    <row r="16" spans="1:19" x14ac:dyDescent="0.25">
      <c r="D16" s="47" t="s">
        <v>97</v>
      </c>
    </row>
    <row r="17" spans="4:4" x14ac:dyDescent="0.25">
      <c r="D17" s="47" t="s">
        <v>98</v>
      </c>
    </row>
    <row r="18" spans="4:4" x14ac:dyDescent="0.25">
      <c r="D18" s="47" t="s">
        <v>99</v>
      </c>
    </row>
  </sheetData>
  <mergeCells count="6">
    <mergeCell ref="R5:S5"/>
    <mergeCell ref="E5:G5"/>
    <mergeCell ref="H5:I5"/>
    <mergeCell ref="M5:O5"/>
    <mergeCell ref="P5:Q5"/>
    <mergeCell ref="J5:K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A D A A B Q S w M E F A A C A A g A 4 Y I o U A 2 u j M y p A A A A + A A A A B I A H A B D b 2 5 m a W c v U G F j a 2 F n Z S 5 4 b W w g o h g A K K A U A A A A A A A A A A A A A A A A A A A A A A A A A A A A h Y / R C o I w G I V f R X b v N k 0 r 5 X d C X X S T E A T R 7 d C l I 5 3 h Z v P d u u i R e o W E s r r r 8 h y + A 9 9 5 3 O 6 Q D k 3 t X E W n Z a s S 5 G G K H K H y t p C q T F B v T u 4 S p Q x 2 P D / z U j g j r H Q 8 a J m g y p h L T I i 1 F t s Z b r u S + J R 6 5 J h t 9 3 k l G u 5 K p Q 1 X u U C f V f F / h R g c X j L M x 4 s Q h / M g w l H g A Z l q y K T 6 I v 5 o j C m Q n x L W f W 3 6 T j C h 3 M 0 K y B S B v F + w J 1 B L A w Q U A A I A C A D h g i h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4 Y I o U F p I + N r F A A A A + w A A A B M A H A B G b 3 J t d W x h c y 9 T Z W N 0 a W 9 u M S 5 t I K I Y A C i g F A A A A A A A A A A A A A A A A A A A A A A A A A A A A E 2 P Q W v C Q B C F 7 4 H 8 h 8 F T A i U k o V 4 q P b T R i E V B M N D L Q t i m g x 3 c n Y H d D S j S / 9 5 V K T q H N / D x e G / G 4 x B I G H a 3 X c 3 S J E 3 8 j 3 b 4 D T T s d Y 9 W k 4 F X M B j S B O L s Z H Q D R t L p L 4 N F 6 8 Q 2 Y k b L P j u v i d F f 0 T u x d q e s p W h p h A N y 8 N m k e V G b E 8 x l G O 0 F q I N V q 2 b 5 d p X + I w a z N q o s y / 5 T 3 A G I Y e t k 7 9 B 7 1 Y q D m w u e 6 6 J S i 2 U H H V k 0 s V H d D y 3 C M U z y J + D R m H + t 6 m m d / + Z p Q v z 4 w e w P U E s B A i 0 A F A A C A A g A 4 Y I o U A 2 u j M y p A A A A + A A A A B I A A A A A A A A A A A A A A A A A A A A A A E N v b m Z p Z y 9 Q Y W N r Y W d l L n h t b F B L A Q I t A B Q A A g A I A O G C K F A P y u m r p A A A A O k A A A A T A A A A A A A A A A A A A A A A A P U A A A B b Q 2 9 u d G V u d F 9 U e X B l c 1 0 u e G 1 s U E s B A i 0 A F A A C A A g A 4 Y I o U F p I + N r F A A A A + w A A A B M A A A A A A A A A A A A A A A A A 5 g E A A E Z v c m 1 1 b G F z L 1 N l Y 3 R p b 2 4 x L m 1 Q S w U G A A A A A A M A A w D C A A A A + A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I A c A A A A A A A D + B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j Z 2 F f Z W 1 h a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p Y 2 d h X 2 V t Y W l s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5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S 0 w O F Q x N j o y M z o w M i 4 4 N j Y 1 O T k w W i I g L z 4 8 R W 5 0 c n k g V H l w Z T 0 i R m l s b E N v b H V t b l R 5 c G V z I i B W Y W x 1 Z T 0 i c 0 J n P T 0 i I C 8 + P E V u d H J 5 I F R 5 c G U 9 I k Z p b G x D b 2 x 1 b W 5 O Y W 1 l c y I g V m F s d W U 9 I n N b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l j Z 2 F f Z W 1 h a W w v U 2 9 1 c m N l L n t D b 2 x 1 b W 4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2 l j Z 2 F f Z W 1 h a W w v U 2 9 1 c m N l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Y 2 d h X 2 V t Y W l s L 1 N v d X J j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1 5 E V V k 0 4 x R q N f 1 3 z N 7 I w C A A A A A A I A A A A A A A N m A A D A A A A A E A A A A G U W 2 Y I t m + R y Q 2 4 y d j E V q 8 A A A A A A B I A A A K A A A A A Q A A A A C b 0 t H g o H 7 y E L 1 i p p + u p n p F A A A A B 3 E N M 5 e f a R 6 o x 2 t C z M B 2 q l H Q N A T H H f j R n 1 j f J N 0 l v T 7 9 z h m 7 q 4 H R o H m P 7 g L b / a x I C r H T x d e N O u 0 M k q J c 1 K x 8 S 5 + U 7 V 3 r s e C Q f o 8 V B b Q e p t E h Q A A A C B 0 a 6 j Q q P / / g k T z P R d X 9 I 0 T E i 9 z Q = = < / D a t a M a s h u p > 
</file>

<file path=customXml/itemProps1.xml><?xml version="1.0" encoding="utf-8"?>
<ds:datastoreItem xmlns:ds="http://schemas.openxmlformats.org/officeDocument/2006/customXml" ds:itemID="{69229205-0CB4-4A1C-AE87-214E5F2CE93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Endgame data</vt:lpstr>
      <vt:lpstr>2 The KRk a1-h8 positions</vt:lpstr>
      <vt:lpstr>YK maxDTC data</vt:lpstr>
    </vt:vector>
  </TitlesOfParts>
  <Company>University of Reading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Haworth</dc:creator>
  <cp:lastModifiedBy>Guy Haworth</cp:lastModifiedBy>
  <dcterms:created xsi:type="dcterms:W3CDTF">2020-01-03T16:31:24Z</dcterms:created>
  <dcterms:modified xsi:type="dcterms:W3CDTF">2021-02-17T10:23:14Z</dcterms:modified>
</cp:coreProperties>
</file>